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zhangminjuan\Documents\WXWork\1688858026363522\Cache\File\2023-05\"/>
    </mc:Choice>
  </mc:AlternateContent>
  <workbookProtection workbookAlgorithmName="SHA-512" workbookHashValue="Tz+G8dKRav637zCKO8xvdKO6ZAQT90OW6DLWS2MOlr/zMk4CI7NKs8WlFG0H5AKXJyyRxIxMS1basOuVGlF+nw==" workbookSaltValue="Zm+s5BH7JGSWO8pmTMLhxg==" workbookSpinCount="100000" lockStructure="1"/>
  <bookViews>
    <workbookView xWindow="-105" yWindow="-105" windowWidth="23250" windowHeight="12570" tabRatio="789" firstSheet="2"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 i="5" l="1"/>
  <c r="X5" i="5"/>
  <c r="V5" i="5"/>
  <c r="S5" i="5"/>
  <c r="T5" i="5"/>
  <c r="AB6" i="5" l="1"/>
  <c r="X6" i="5"/>
  <c r="V6" i="5"/>
  <c r="S6" i="5"/>
  <c r="T6" i="5"/>
  <c r="J634" i="8" l="1"/>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C4"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7" i="5"/>
  <c r="E7" i="5"/>
  <c r="V8" i="5"/>
  <c r="E8" i="5"/>
  <c r="X8" i="5" s="1"/>
  <c r="V9" i="5"/>
  <c r="E9" i="5"/>
  <c r="V10" i="5"/>
  <c r="E10" i="5"/>
  <c r="X10" i="5" s="1"/>
  <c r="V11" i="5"/>
  <c r="E11" i="5"/>
  <c r="V12" i="5"/>
  <c r="E12" i="5"/>
  <c r="X12" i="5" s="1"/>
  <c r="V13" i="5"/>
  <c r="E13" i="5"/>
  <c r="V14" i="5"/>
  <c r="E14" i="5"/>
  <c r="X14" i="5" s="1"/>
  <c r="V15" i="5"/>
  <c r="E15" i="5"/>
  <c r="V16" i="5"/>
  <c r="E16" i="5"/>
  <c r="X16" i="5" s="1"/>
  <c r="V17" i="5"/>
  <c r="E17" i="5"/>
  <c r="V18" i="5"/>
  <c r="E18" i="5"/>
  <c r="X18" i="5" s="1"/>
  <c r="V19" i="5"/>
  <c r="E19" i="5"/>
  <c r="V20" i="5"/>
  <c r="E20" i="5"/>
  <c r="X20" i="5" s="1"/>
  <c r="V21" i="5"/>
  <c r="E21" i="5"/>
  <c r="V22" i="5"/>
  <c r="E22" i="5"/>
  <c r="X22" i="5" s="1"/>
  <c r="V23" i="5"/>
  <c r="E23" i="5"/>
  <c r="V24" i="5"/>
  <c r="E24" i="5"/>
  <c r="X24" i="5" s="1"/>
  <c r="V25" i="5"/>
  <c r="E25" i="5"/>
  <c r="V26" i="5"/>
  <c r="E26" i="5"/>
  <c r="X26" i="5" s="1"/>
  <c r="V27" i="5"/>
  <c r="E27" i="5"/>
  <c r="V28" i="5"/>
  <c r="E28" i="5"/>
  <c r="X28" i="5" s="1"/>
  <c r="V29" i="5"/>
  <c r="E29" i="5"/>
  <c r="V30" i="5"/>
  <c r="E30" i="5"/>
  <c r="X30" i="5" s="1"/>
  <c r="V31" i="5"/>
  <c r="E31" i="5"/>
  <c r="V32" i="5"/>
  <c r="E32" i="5"/>
  <c r="X32" i="5" s="1"/>
  <c r="V33" i="5"/>
  <c r="E33" i="5"/>
  <c r="V34" i="5"/>
  <c r="E34" i="5"/>
  <c r="X34" i="5" s="1"/>
  <c r="V35" i="5"/>
  <c r="E35" i="5"/>
  <c r="V36" i="5"/>
  <c r="E36" i="5"/>
  <c r="X36" i="5" s="1"/>
  <c r="V37" i="5"/>
  <c r="E37" i="5"/>
  <c r="V38" i="5"/>
  <c r="E38" i="5"/>
  <c r="X38" i="5" s="1"/>
  <c r="V39" i="5"/>
  <c r="E39" i="5"/>
  <c r="V40" i="5"/>
  <c r="E40" i="5"/>
  <c r="X40" i="5" s="1"/>
  <c r="V41" i="5"/>
  <c r="E41" i="5"/>
  <c r="V42" i="5"/>
  <c r="E42" i="5"/>
  <c r="X42" i="5" s="1"/>
  <c r="V43" i="5"/>
  <c r="E43" i="5"/>
  <c r="V44" i="5"/>
  <c r="E44" i="5"/>
  <c r="X44" i="5" s="1"/>
  <c r="V45" i="5"/>
  <c r="E45" i="5"/>
  <c r="V46" i="5"/>
  <c r="E46" i="5"/>
  <c r="V47" i="5"/>
  <c r="E47" i="5"/>
  <c r="V48" i="5"/>
  <c r="E48" i="5"/>
  <c r="X48" i="5" s="1"/>
  <c r="V49" i="5"/>
  <c r="E49" i="5"/>
  <c r="V50" i="5"/>
  <c r="E50" i="5"/>
  <c r="X50" i="5" s="1"/>
  <c r="V51" i="5"/>
  <c r="E51" i="5"/>
  <c r="V52" i="5"/>
  <c r="E52" i="5"/>
  <c r="X52" i="5" s="1"/>
  <c r="V53" i="5"/>
  <c r="E53" i="5"/>
  <c r="V54" i="5"/>
  <c r="E54" i="5"/>
  <c r="X54" i="5" s="1"/>
  <c r="V55" i="5"/>
  <c r="E55" i="5"/>
  <c r="V56" i="5"/>
  <c r="E56" i="5"/>
  <c r="X56" i="5" s="1"/>
  <c r="V57" i="5"/>
  <c r="E57" i="5"/>
  <c r="V58" i="5"/>
  <c r="E58" i="5"/>
  <c r="X58" i="5" s="1"/>
  <c r="V59" i="5"/>
  <c r="E59" i="5"/>
  <c r="V60" i="5"/>
  <c r="E60" i="5"/>
  <c r="X60" i="5" s="1"/>
  <c r="V61" i="5"/>
  <c r="E61" i="5"/>
  <c r="V62" i="5"/>
  <c r="E62" i="5"/>
  <c r="X62" i="5" s="1"/>
  <c r="V63" i="5"/>
  <c r="E63" i="5"/>
  <c r="V64" i="5"/>
  <c r="E64" i="5"/>
  <c r="X64" i="5" s="1"/>
  <c r="V65" i="5"/>
  <c r="E65" i="5"/>
  <c r="V66" i="5"/>
  <c r="E66" i="5"/>
  <c r="X66" i="5" s="1"/>
  <c r="V67" i="5"/>
  <c r="E67" i="5"/>
  <c r="V68" i="5"/>
  <c r="E68" i="5"/>
  <c r="X68" i="5" s="1"/>
  <c r="V69" i="5"/>
  <c r="E69" i="5"/>
  <c r="V70" i="5"/>
  <c r="E70" i="5"/>
  <c r="V71" i="5"/>
  <c r="E71" i="5"/>
  <c r="V72" i="5"/>
  <c r="E72" i="5"/>
  <c r="X72" i="5" s="1"/>
  <c r="V73" i="5"/>
  <c r="E73" i="5"/>
  <c r="V74" i="5"/>
  <c r="E74" i="5"/>
  <c r="X74" i="5" s="1"/>
  <c r="V75" i="5"/>
  <c r="E75" i="5"/>
  <c r="V76" i="5"/>
  <c r="E76" i="5"/>
  <c r="X76" i="5" s="1"/>
  <c r="V77" i="5"/>
  <c r="E77" i="5"/>
  <c r="V78" i="5"/>
  <c r="E78" i="5"/>
  <c r="X78" i="5" s="1"/>
  <c r="V79" i="5"/>
  <c r="E79" i="5"/>
  <c r="V80" i="5"/>
  <c r="E80" i="5"/>
  <c r="X80" i="5" s="1"/>
  <c r="V81" i="5"/>
  <c r="E81" i="5"/>
  <c r="V82" i="5"/>
  <c r="E82" i="5"/>
  <c r="X82" i="5" s="1"/>
  <c r="V83" i="5"/>
  <c r="E83" i="5"/>
  <c r="V84" i="5"/>
  <c r="E84" i="5"/>
  <c r="X84" i="5" s="1"/>
  <c r="V85" i="5"/>
  <c r="E85" i="5"/>
  <c r="V86" i="5"/>
  <c r="E86" i="5"/>
  <c r="X86" i="5" s="1"/>
  <c r="V87" i="5"/>
  <c r="E87" i="5"/>
  <c r="V88" i="5"/>
  <c r="E88" i="5"/>
  <c r="X88" i="5" s="1"/>
  <c r="V89" i="5"/>
  <c r="E89" i="5"/>
  <c r="V90" i="5"/>
  <c r="E90" i="5"/>
  <c r="X90" i="5" s="1"/>
  <c r="V91" i="5"/>
  <c r="E91" i="5"/>
  <c r="V92" i="5"/>
  <c r="E92" i="5"/>
  <c r="X92" i="5" s="1"/>
  <c r="V93" i="5"/>
  <c r="E93" i="5"/>
  <c r="V94" i="5"/>
  <c r="E94" i="5"/>
  <c r="X94" i="5" s="1"/>
  <c r="V95" i="5"/>
  <c r="E95" i="5"/>
  <c r="V96" i="5"/>
  <c r="E96" i="5"/>
  <c r="X96" i="5" s="1"/>
  <c r="V97" i="5"/>
  <c r="E97" i="5"/>
  <c r="V98" i="5"/>
  <c r="E98" i="5"/>
  <c r="X98" i="5" s="1"/>
  <c r="V99" i="5"/>
  <c r="E99" i="5"/>
  <c r="V100" i="5"/>
  <c r="E100" i="5"/>
  <c r="X100" i="5" s="1"/>
  <c r="V101" i="5"/>
  <c r="E101" i="5"/>
  <c r="V102" i="5"/>
  <c r="E102" i="5"/>
  <c r="X102" i="5" s="1"/>
  <c r="V103" i="5"/>
  <c r="E103" i="5"/>
  <c r="V104" i="5"/>
  <c r="E104" i="5"/>
  <c r="X104" i="5" s="1"/>
  <c r="V105" i="5"/>
  <c r="E105" i="5"/>
  <c r="V106" i="5"/>
  <c r="E106" i="5"/>
  <c r="X106" i="5" s="1"/>
  <c r="V107" i="5"/>
  <c r="E107" i="5"/>
  <c r="V108" i="5"/>
  <c r="E108" i="5"/>
  <c r="X108" i="5" s="1"/>
  <c r="V109" i="5"/>
  <c r="E109" i="5"/>
  <c r="V110" i="5"/>
  <c r="E110" i="5"/>
  <c r="X110" i="5" s="1"/>
  <c r="V111" i="5"/>
  <c r="E111" i="5"/>
  <c r="V112" i="5"/>
  <c r="E112" i="5"/>
  <c r="X112" i="5" s="1"/>
  <c r="V113" i="5"/>
  <c r="E113" i="5"/>
  <c r="V114" i="5"/>
  <c r="E114" i="5"/>
  <c r="X114" i="5" s="1"/>
  <c r="V115" i="5"/>
  <c r="E115" i="5"/>
  <c r="V116" i="5"/>
  <c r="E116" i="5"/>
  <c r="X116" i="5" s="1"/>
  <c r="V117" i="5"/>
  <c r="E117" i="5"/>
  <c r="V118" i="5"/>
  <c r="E118" i="5"/>
  <c r="X118" i="5" s="1"/>
  <c r="V119" i="5"/>
  <c r="E119" i="5"/>
  <c r="V120" i="5"/>
  <c r="E120" i="5"/>
  <c r="X120" i="5" s="1"/>
  <c r="V121" i="5"/>
  <c r="E121" i="5"/>
  <c r="V122" i="5"/>
  <c r="E122" i="5"/>
  <c r="X122" i="5" s="1"/>
  <c r="V123" i="5"/>
  <c r="E123" i="5"/>
  <c r="V124" i="5"/>
  <c r="E124" i="5"/>
  <c r="X124" i="5" s="1"/>
  <c r="V125" i="5"/>
  <c r="E125" i="5"/>
  <c r="V126" i="5"/>
  <c r="E126" i="5"/>
  <c r="X126" i="5" s="1"/>
  <c r="V127" i="5"/>
  <c r="E127" i="5"/>
  <c r="V128" i="5"/>
  <c r="E128" i="5"/>
  <c r="X128" i="5" s="1"/>
  <c r="V129" i="5"/>
  <c r="E129" i="5"/>
  <c r="V130" i="5"/>
  <c r="E130" i="5"/>
  <c r="X130" i="5" s="1"/>
  <c r="V131" i="5"/>
  <c r="E131" i="5"/>
  <c r="V132" i="5"/>
  <c r="E132" i="5"/>
  <c r="X132" i="5" s="1"/>
  <c r="V133" i="5"/>
  <c r="E133" i="5"/>
  <c r="V134" i="5"/>
  <c r="E134" i="5"/>
  <c r="X134" i="5" s="1"/>
  <c r="V135" i="5"/>
  <c r="E135" i="5"/>
  <c r="V136" i="5"/>
  <c r="E136" i="5"/>
  <c r="X136" i="5" s="1"/>
  <c r="V137" i="5"/>
  <c r="E137" i="5"/>
  <c r="V138" i="5"/>
  <c r="E138" i="5"/>
  <c r="X138" i="5" s="1"/>
  <c r="V139" i="5"/>
  <c r="E139" i="5"/>
  <c r="V140" i="5"/>
  <c r="E140" i="5"/>
  <c r="X140" i="5" s="1"/>
  <c r="V141" i="5"/>
  <c r="E141" i="5"/>
  <c r="V142" i="5"/>
  <c r="E142" i="5"/>
  <c r="X142" i="5" s="1"/>
  <c r="V143" i="5"/>
  <c r="E143" i="5"/>
  <c r="V144" i="5"/>
  <c r="E144" i="5"/>
  <c r="X144" i="5" s="1"/>
  <c r="V145" i="5"/>
  <c r="E145" i="5"/>
  <c r="V146" i="5"/>
  <c r="E146" i="5"/>
  <c r="X146" i="5" s="1"/>
  <c r="V147" i="5"/>
  <c r="E147" i="5"/>
  <c r="V148" i="5"/>
  <c r="E148" i="5"/>
  <c r="X148" i="5" s="1"/>
  <c r="V149" i="5"/>
  <c r="E149" i="5"/>
  <c r="V150" i="5"/>
  <c r="E150" i="5"/>
  <c r="X150" i="5" s="1"/>
  <c r="V151" i="5"/>
  <c r="E151" i="5"/>
  <c r="V152" i="5"/>
  <c r="E152" i="5"/>
  <c r="X152" i="5" s="1"/>
  <c r="V153" i="5"/>
  <c r="E153" i="5"/>
  <c r="V154" i="5"/>
  <c r="E154" i="5"/>
  <c r="X154" i="5" s="1"/>
  <c r="V155" i="5"/>
  <c r="E155" i="5"/>
  <c r="V156" i="5"/>
  <c r="E156" i="5"/>
  <c r="X156" i="5" s="1"/>
  <c r="V157" i="5"/>
  <c r="E157" i="5"/>
  <c r="V158" i="5"/>
  <c r="E158" i="5"/>
  <c r="X158" i="5" s="1"/>
  <c r="V159" i="5"/>
  <c r="E159" i="5"/>
  <c r="V160" i="5"/>
  <c r="E160" i="5"/>
  <c r="X160" i="5" s="1"/>
  <c r="V161" i="5"/>
  <c r="E161" i="5"/>
  <c r="V162" i="5"/>
  <c r="E162" i="5"/>
  <c r="V163" i="5"/>
  <c r="E163" i="5"/>
  <c r="V164" i="5"/>
  <c r="E164" i="5"/>
  <c r="V165" i="5"/>
  <c r="E165" i="5"/>
  <c r="V166" i="5"/>
  <c r="E166" i="5"/>
  <c r="V167" i="5"/>
  <c r="E167" i="5"/>
  <c r="V168" i="5"/>
  <c r="E168" i="5"/>
  <c r="X168" i="5" s="1"/>
  <c r="V169" i="5"/>
  <c r="E169" i="5"/>
  <c r="V170" i="5"/>
  <c r="E170" i="5"/>
  <c r="X170" i="5" s="1"/>
  <c r="V171" i="5"/>
  <c r="E171" i="5"/>
  <c r="V172" i="5"/>
  <c r="E172" i="5"/>
  <c r="X172" i="5" s="1"/>
  <c r="V173" i="5"/>
  <c r="E173" i="5"/>
  <c r="V174" i="5"/>
  <c r="E174" i="5"/>
  <c r="X174" i="5" s="1"/>
  <c r="V175" i="5"/>
  <c r="E175" i="5"/>
  <c r="V176" i="5"/>
  <c r="E176" i="5"/>
  <c r="X176" i="5" s="1"/>
  <c r="V177" i="5"/>
  <c r="E177" i="5"/>
  <c r="V178" i="5"/>
  <c r="E178" i="5"/>
  <c r="X178" i="5" s="1"/>
  <c r="V179" i="5"/>
  <c r="E179" i="5"/>
  <c r="V180" i="5"/>
  <c r="E180" i="5"/>
  <c r="X180" i="5" s="1"/>
  <c r="V181" i="5"/>
  <c r="E181" i="5"/>
  <c r="V182" i="5"/>
  <c r="E182" i="5"/>
  <c r="X182" i="5" s="1"/>
  <c r="V183" i="5"/>
  <c r="E183" i="5"/>
  <c r="V184" i="5"/>
  <c r="E184" i="5"/>
  <c r="X184" i="5" s="1"/>
  <c r="V185" i="5"/>
  <c r="E185" i="5"/>
  <c r="V186" i="5"/>
  <c r="E186" i="5"/>
  <c r="X186" i="5" s="1"/>
  <c r="V187" i="5"/>
  <c r="E187" i="5"/>
  <c r="V188" i="5"/>
  <c r="E188" i="5"/>
  <c r="X188" i="5" s="1"/>
  <c r="V189" i="5"/>
  <c r="E189" i="5"/>
  <c r="V190" i="5"/>
  <c r="E190" i="5"/>
  <c r="X190" i="5" s="1"/>
  <c r="V191" i="5"/>
  <c r="E191" i="5"/>
  <c r="V192" i="5"/>
  <c r="E192" i="5"/>
  <c r="X192" i="5" s="1"/>
  <c r="V193" i="5"/>
  <c r="E193" i="5"/>
  <c r="V194" i="5"/>
  <c r="E194" i="5"/>
  <c r="X194" i="5" s="1"/>
  <c r="V195" i="5"/>
  <c r="E195" i="5"/>
  <c r="V196" i="5"/>
  <c r="E196" i="5"/>
  <c r="X196" i="5" s="1"/>
  <c r="V197" i="5"/>
  <c r="E197" i="5"/>
  <c r="V198" i="5"/>
  <c r="E198" i="5"/>
  <c r="V199" i="5"/>
  <c r="E199" i="5"/>
  <c r="V200" i="5"/>
  <c r="E200" i="5"/>
  <c r="X200" i="5" s="1"/>
  <c r="V201" i="5"/>
  <c r="E201" i="5"/>
  <c r="V202" i="5"/>
  <c r="E202" i="5"/>
  <c r="X202" i="5" s="1"/>
  <c r="V203" i="5"/>
  <c r="E203" i="5"/>
  <c r="V204" i="5"/>
  <c r="E204" i="5"/>
  <c r="X204" i="5" s="1"/>
  <c r="V205" i="5"/>
  <c r="E205" i="5"/>
  <c r="V206" i="5"/>
  <c r="E206" i="5"/>
  <c r="X206" i="5" s="1"/>
  <c r="V207" i="5"/>
  <c r="E207" i="5"/>
  <c r="V208" i="5"/>
  <c r="E208" i="5"/>
  <c r="X208" i="5" s="1"/>
  <c r="V209" i="5"/>
  <c r="E209" i="5"/>
  <c r="V210" i="5"/>
  <c r="E210" i="5"/>
  <c r="X210" i="5" s="1"/>
  <c r="V211" i="5"/>
  <c r="E211" i="5"/>
  <c r="V212" i="5"/>
  <c r="E212" i="5"/>
  <c r="X212" i="5" s="1"/>
  <c r="V213" i="5"/>
  <c r="E213" i="5"/>
  <c r="V214" i="5"/>
  <c r="E214" i="5"/>
  <c r="X214" i="5" s="1"/>
  <c r="V215" i="5"/>
  <c r="E215" i="5"/>
  <c r="V216" i="5"/>
  <c r="E216" i="5"/>
  <c r="V217" i="5"/>
  <c r="E217" i="5"/>
  <c r="V218" i="5"/>
  <c r="E218" i="5"/>
  <c r="X218" i="5" s="1"/>
  <c r="V219" i="5"/>
  <c r="E219" i="5"/>
  <c r="V220" i="5"/>
  <c r="E220" i="5"/>
  <c r="X220" i="5" s="1"/>
  <c r="V221" i="5"/>
  <c r="E221" i="5"/>
  <c r="V222" i="5"/>
  <c r="E222" i="5"/>
  <c r="X222" i="5" s="1"/>
  <c r="V223" i="5"/>
  <c r="E223" i="5"/>
  <c r="V224" i="5"/>
  <c r="E224" i="5"/>
  <c r="X224" i="5" s="1"/>
  <c r="V225" i="5"/>
  <c r="E225" i="5"/>
  <c r="V226" i="5"/>
  <c r="E226" i="5"/>
  <c r="X226" i="5" s="1"/>
  <c r="V227" i="5"/>
  <c r="E227" i="5"/>
  <c r="V228" i="5"/>
  <c r="E228" i="5"/>
  <c r="X228" i="5" s="1"/>
  <c r="V229" i="5"/>
  <c r="E229" i="5"/>
  <c r="V230" i="5"/>
  <c r="E230" i="5"/>
  <c r="X230" i="5" s="1"/>
  <c r="V231" i="5"/>
  <c r="E231" i="5"/>
  <c r="V232" i="5"/>
  <c r="E232" i="5"/>
  <c r="X232" i="5" s="1"/>
  <c r="V233" i="5"/>
  <c r="E233" i="5"/>
  <c r="V234" i="5"/>
  <c r="E234" i="5"/>
  <c r="X234" i="5" s="1"/>
  <c r="V235" i="5"/>
  <c r="E235" i="5"/>
  <c r="V236" i="5"/>
  <c r="E236" i="5"/>
  <c r="X236" i="5" s="1"/>
  <c r="V237" i="5"/>
  <c r="E237" i="5"/>
  <c r="V238" i="5"/>
  <c r="E238" i="5"/>
  <c r="X238" i="5" s="1"/>
  <c r="V239" i="5"/>
  <c r="E239" i="5"/>
  <c r="V240" i="5"/>
  <c r="E240" i="5"/>
  <c r="X240" i="5" s="1"/>
  <c r="V241" i="5"/>
  <c r="E241" i="5"/>
  <c r="V242" i="5"/>
  <c r="E242" i="5"/>
  <c r="X242" i="5" s="1"/>
  <c r="V243" i="5"/>
  <c r="E243" i="5"/>
  <c r="V244" i="5"/>
  <c r="E244" i="5"/>
  <c r="V245" i="5"/>
  <c r="E245" i="5"/>
  <c r="V246" i="5"/>
  <c r="E246" i="5"/>
  <c r="X246" i="5" s="1"/>
  <c r="V247" i="5"/>
  <c r="E247" i="5"/>
  <c r="V248" i="5"/>
  <c r="E248" i="5"/>
  <c r="V249" i="5"/>
  <c r="E249" i="5"/>
  <c r="V250" i="5"/>
  <c r="E250" i="5"/>
  <c r="X250" i="5" s="1"/>
  <c r="V251" i="5"/>
  <c r="E251" i="5"/>
  <c r="V252" i="5"/>
  <c r="E252" i="5"/>
  <c r="X252" i="5" s="1"/>
  <c r="V253" i="5"/>
  <c r="E253" i="5"/>
  <c r="V254" i="5"/>
  <c r="E254" i="5"/>
  <c r="X254" i="5" s="1"/>
  <c r="V255" i="5"/>
  <c r="E255" i="5"/>
  <c r="V256" i="5"/>
  <c r="E256" i="5"/>
  <c r="X256" i="5" s="1"/>
  <c r="V257" i="5"/>
  <c r="E257" i="5"/>
  <c r="V258" i="5"/>
  <c r="E258" i="5"/>
  <c r="X258" i="5" s="1"/>
  <c r="V259" i="5"/>
  <c r="E259" i="5"/>
  <c r="V260" i="5"/>
  <c r="E260" i="5"/>
  <c r="X260" i="5" s="1"/>
  <c r="V261" i="5"/>
  <c r="E261" i="5"/>
  <c r="V262" i="5"/>
  <c r="E262" i="5"/>
  <c r="X262" i="5" s="1"/>
  <c r="V263" i="5"/>
  <c r="E263" i="5"/>
  <c r="V264" i="5"/>
  <c r="E264" i="5"/>
  <c r="V265" i="5"/>
  <c r="E265" i="5"/>
  <c r="V266" i="5"/>
  <c r="E266" i="5"/>
  <c r="X266" i="5" s="1"/>
  <c r="V267" i="5"/>
  <c r="E267" i="5"/>
  <c r="V268" i="5"/>
  <c r="E268" i="5"/>
  <c r="X268" i="5" s="1"/>
  <c r="V269" i="5"/>
  <c r="E269" i="5"/>
  <c r="V270" i="5"/>
  <c r="E270" i="5"/>
  <c r="X270" i="5" s="1"/>
  <c r="V271" i="5"/>
  <c r="E271" i="5"/>
  <c r="V272" i="5"/>
  <c r="E272" i="5"/>
  <c r="X272" i="5" s="1"/>
  <c r="V273" i="5"/>
  <c r="E273" i="5"/>
  <c r="V274" i="5"/>
  <c r="E274" i="5"/>
  <c r="X274" i="5" s="1"/>
  <c r="V275" i="5"/>
  <c r="E275" i="5"/>
  <c r="V276" i="5"/>
  <c r="E276" i="5"/>
  <c r="X276" i="5" s="1"/>
  <c r="V277" i="5"/>
  <c r="E277" i="5"/>
  <c r="V278" i="5"/>
  <c r="E278" i="5"/>
  <c r="X278" i="5" s="1"/>
  <c r="V279" i="5"/>
  <c r="E279" i="5"/>
  <c r="V280" i="5"/>
  <c r="E280" i="5"/>
  <c r="X280" i="5" s="1"/>
  <c r="V281" i="5"/>
  <c r="E281" i="5"/>
  <c r="V282" i="5"/>
  <c r="E282" i="5"/>
  <c r="X282" i="5" s="1"/>
  <c r="V283" i="5"/>
  <c r="E283" i="5"/>
  <c r="V284" i="5"/>
  <c r="E284" i="5"/>
  <c r="X284" i="5" s="1"/>
  <c r="V285" i="5"/>
  <c r="E285" i="5"/>
  <c r="V286" i="5"/>
  <c r="E286" i="5"/>
  <c r="X286" i="5" s="1"/>
  <c r="V287" i="5"/>
  <c r="E287" i="5"/>
  <c r="V288" i="5"/>
  <c r="E288" i="5"/>
  <c r="X288" i="5" s="1"/>
  <c r="V289" i="5"/>
  <c r="E289" i="5"/>
  <c r="V290" i="5"/>
  <c r="E290" i="5"/>
  <c r="X290" i="5" s="1"/>
  <c r="V291" i="5"/>
  <c r="E291" i="5"/>
  <c r="V292" i="5"/>
  <c r="E292" i="5"/>
  <c r="X292" i="5" s="1"/>
  <c r="V293" i="5"/>
  <c r="E293" i="5"/>
  <c r="V294" i="5"/>
  <c r="E294" i="5"/>
  <c r="X294" i="5" s="1"/>
  <c r="V295" i="5"/>
  <c r="E295" i="5"/>
  <c r="V296" i="5"/>
  <c r="E296" i="5"/>
  <c r="X296" i="5" s="1"/>
  <c r="V297" i="5"/>
  <c r="E297" i="5"/>
  <c r="V298" i="5"/>
  <c r="E298" i="5"/>
  <c r="X298" i="5" s="1"/>
  <c r="V299" i="5"/>
  <c r="E299" i="5"/>
  <c r="V300" i="5"/>
  <c r="E300" i="5"/>
  <c r="X300" i="5" s="1"/>
  <c r="V301" i="5"/>
  <c r="E301" i="5"/>
  <c r="V302" i="5"/>
  <c r="E302" i="5"/>
  <c r="X302" i="5" s="1"/>
  <c r="V303" i="5"/>
  <c r="E303" i="5"/>
  <c r="V304" i="5"/>
  <c r="E304" i="5"/>
  <c r="X304" i="5" s="1"/>
  <c r="V305" i="5"/>
  <c r="E305" i="5"/>
  <c r="V306" i="5"/>
  <c r="E306" i="5"/>
  <c r="X306" i="5" s="1"/>
  <c r="V307" i="5"/>
  <c r="E307" i="5"/>
  <c r="V308" i="5"/>
  <c r="E308" i="5"/>
  <c r="X308" i="5" s="1"/>
  <c r="V309" i="5"/>
  <c r="E309" i="5"/>
  <c r="V310" i="5"/>
  <c r="E310" i="5"/>
  <c r="X310" i="5" s="1"/>
  <c r="V311" i="5"/>
  <c r="E311" i="5"/>
  <c r="V312" i="5"/>
  <c r="E312" i="5"/>
  <c r="X312" i="5" s="1"/>
  <c r="V313" i="5"/>
  <c r="E313" i="5"/>
  <c r="V314" i="5"/>
  <c r="E314" i="5"/>
  <c r="X314" i="5" s="1"/>
  <c r="V315" i="5"/>
  <c r="E315" i="5"/>
  <c r="V316" i="5"/>
  <c r="E316" i="5"/>
  <c r="X316" i="5" s="1"/>
  <c r="V317" i="5"/>
  <c r="E317" i="5"/>
  <c r="V318" i="5"/>
  <c r="E318" i="5"/>
  <c r="X318" i="5" s="1"/>
  <c r="V319" i="5"/>
  <c r="E319" i="5"/>
  <c r="V320" i="5"/>
  <c r="E320" i="5"/>
  <c r="V321" i="5"/>
  <c r="E321" i="5"/>
  <c r="V322" i="5"/>
  <c r="E322" i="5"/>
  <c r="X322" i="5" s="1"/>
  <c r="V323" i="5"/>
  <c r="E323" i="5"/>
  <c r="V324" i="5"/>
  <c r="E324" i="5"/>
  <c r="X324" i="5" s="1"/>
  <c r="V325" i="5"/>
  <c r="E325" i="5"/>
  <c r="V326" i="5"/>
  <c r="E326" i="5"/>
  <c r="X326" i="5" s="1"/>
  <c r="V327" i="5"/>
  <c r="E327" i="5"/>
  <c r="V328" i="5"/>
  <c r="E328" i="5"/>
  <c r="X328" i="5" s="1"/>
  <c r="V329" i="5"/>
  <c r="E329" i="5"/>
  <c r="V330" i="5"/>
  <c r="E330" i="5"/>
  <c r="V331" i="5"/>
  <c r="E331" i="5"/>
  <c r="V332" i="5"/>
  <c r="E332" i="5"/>
  <c r="X332" i="5" s="1"/>
  <c r="V333" i="5"/>
  <c r="E333" i="5"/>
  <c r="V334" i="5"/>
  <c r="E334" i="5"/>
  <c r="V335" i="5"/>
  <c r="E335" i="5"/>
  <c r="V336" i="5"/>
  <c r="E336" i="5"/>
  <c r="X336" i="5" s="1"/>
  <c r="V337" i="5"/>
  <c r="E337" i="5"/>
  <c r="V338" i="5"/>
  <c r="E338" i="5"/>
  <c r="X338" i="5" s="1"/>
  <c r="V339" i="5"/>
  <c r="E339" i="5"/>
  <c r="V340" i="5"/>
  <c r="E340" i="5"/>
  <c r="X340" i="5" s="1"/>
  <c r="V341" i="5"/>
  <c r="E341" i="5"/>
  <c r="V342" i="5"/>
  <c r="E342" i="5"/>
  <c r="X342" i="5" s="1"/>
  <c r="V343" i="5"/>
  <c r="E343" i="5"/>
  <c r="V344" i="5"/>
  <c r="E344" i="5"/>
  <c r="X344" i="5" s="1"/>
  <c r="V345" i="5"/>
  <c r="E345" i="5"/>
  <c r="V346" i="5"/>
  <c r="E346" i="5"/>
  <c r="X346" i="5" s="1"/>
  <c r="V347" i="5"/>
  <c r="E347" i="5"/>
  <c r="V348" i="5"/>
  <c r="E348" i="5"/>
  <c r="X348" i="5" s="1"/>
  <c r="V349" i="5"/>
  <c r="E349" i="5"/>
  <c r="V350" i="5"/>
  <c r="E350" i="5"/>
  <c r="X350" i="5" s="1"/>
  <c r="V351" i="5"/>
  <c r="E351" i="5"/>
  <c r="V352" i="5"/>
  <c r="E352" i="5"/>
  <c r="X352" i="5" s="1"/>
  <c r="V353" i="5"/>
  <c r="E353" i="5"/>
  <c r="V354" i="5"/>
  <c r="E354" i="5"/>
  <c r="X354" i="5" s="1"/>
  <c r="V355" i="5"/>
  <c r="E355" i="5"/>
  <c r="V356" i="5"/>
  <c r="E356" i="5"/>
  <c r="X356" i="5" s="1"/>
  <c r="V357" i="5"/>
  <c r="E357" i="5"/>
  <c r="V358" i="5"/>
  <c r="E358" i="5"/>
  <c r="V359" i="5"/>
  <c r="E359" i="5"/>
  <c r="V360" i="5"/>
  <c r="E360" i="5"/>
  <c r="X360" i="5" s="1"/>
  <c r="V361" i="5"/>
  <c r="E361" i="5"/>
  <c r="V362" i="5"/>
  <c r="E362" i="5"/>
  <c r="X362" i="5" s="1"/>
  <c r="V363" i="5"/>
  <c r="E363" i="5"/>
  <c r="V364" i="5"/>
  <c r="E364" i="5"/>
  <c r="X364" i="5" s="1"/>
  <c r="V365" i="5"/>
  <c r="E365" i="5"/>
  <c r="V366" i="5"/>
  <c r="E366" i="5"/>
  <c r="X366" i="5" s="1"/>
  <c r="V367" i="5"/>
  <c r="E367" i="5"/>
  <c r="V368" i="5"/>
  <c r="E368" i="5"/>
  <c r="X368" i="5" s="1"/>
  <c r="V369" i="5"/>
  <c r="E369" i="5"/>
  <c r="V370" i="5"/>
  <c r="E370" i="5"/>
  <c r="X370" i="5" s="1"/>
  <c r="V371" i="5"/>
  <c r="E371" i="5"/>
  <c r="V372" i="5"/>
  <c r="E372" i="5"/>
  <c r="X372" i="5" s="1"/>
  <c r="V373" i="5"/>
  <c r="E373" i="5"/>
  <c r="V374" i="5"/>
  <c r="E374" i="5"/>
  <c r="V375" i="5"/>
  <c r="E375" i="5"/>
  <c r="V376" i="5"/>
  <c r="E376" i="5"/>
  <c r="X376" i="5" s="1"/>
  <c r="V377" i="5"/>
  <c r="E377" i="5"/>
  <c r="V378" i="5"/>
  <c r="E378" i="5"/>
  <c r="X378" i="5" s="1"/>
  <c r="V379" i="5"/>
  <c r="E379" i="5"/>
  <c r="V380" i="5"/>
  <c r="E380" i="5"/>
  <c r="X380" i="5" s="1"/>
  <c r="V381" i="5"/>
  <c r="E381" i="5"/>
  <c r="V382" i="5"/>
  <c r="E382" i="5"/>
  <c r="V383" i="5"/>
  <c r="E383" i="5"/>
  <c r="V384" i="5"/>
  <c r="E384" i="5"/>
  <c r="X384" i="5" s="1"/>
  <c r="V385" i="5"/>
  <c r="E385" i="5"/>
  <c r="V386" i="5"/>
  <c r="E386" i="5"/>
  <c r="X386" i="5" s="1"/>
  <c r="V387" i="5"/>
  <c r="E387" i="5"/>
  <c r="V388" i="5"/>
  <c r="E388" i="5"/>
  <c r="X388" i="5" s="1"/>
  <c r="V389" i="5"/>
  <c r="E389" i="5"/>
  <c r="V390" i="5"/>
  <c r="E390" i="5"/>
  <c r="X390" i="5" s="1"/>
  <c r="V391" i="5"/>
  <c r="E391" i="5"/>
  <c r="V392" i="5"/>
  <c r="E392" i="5"/>
  <c r="X392" i="5" s="1"/>
  <c r="V393" i="5"/>
  <c r="E393" i="5"/>
  <c r="V394" i="5"/>
  <c r="E394" i="5"/>
  <c r="X394" i="5" s="1"/>
  <c r="V395" i="5"/>
  <c r="E395" i="5"/>
  <c r="V396" i="5"/>
  <c r="E396" i="5"/>
  <c r="X396" i="5" s="1"/>
  <c r="V397" i="5"/>
  <c r="E397" i="5"/>
  <c r="V398" i="5"/>
  <c r="E398" i="5"/>
  <c r="X398" i="5" s="1"/>
  <c r="V399" i="5"/>
  <c r="E399" i="5"/>
  <c r="V400" i="5"/>
  <c r="E400" i="5"/>
  <c r="X400" i="5" s="1"/>
  <c r="V401" i="5"/>
  <c r="E401" i="5"/>
  <c r="V402" i="5"/>
  <c r="E402" i="5"/>
  <c r="X402" i="5" s="1"/>
  <c r="V403" i="5"/>
  <c r="E403" i="5"/>
  <c r="V404" i="5"/>
  <c r="E404" i="5"/>
  <c r="X404" i="5" s="1"/>
  <c r="V405" i="5"/>
  <c r="E405" i="5"/>
  <c r="V406" i="5"/>
  <c r="E406" i="5"/>
  <c r="X406" i="5" s="1"/>
  <c r="V407" i="5"/>
  <c r="E407" i="5"/>
  <c r="V408" i="5"/>
  <c r="E408" i="5"/>
  <c r="X408" i="5" s="1"/>
  <c r="V409" i="5"/>
  <c r="E409" i="5"/>
  <c r="V410" i="5"/>
  <c r="E410" i="5"/>
  <c r="X410" i="5" s="1"/>
  <c r="V411" i="5"/>
  <c r="E411" i="5"/>
  <c r="V412" i="5"/>
  <c r="E412" i="5"/>
  <c r="X412" i="5" s="1"/>
  <c r="V413" i="5"/>
  <c r="E413" i="5"/>
  <c r="V414" i="5"/>
  <c r="E414" i="5"/>
  <c r="X414" i="5" s="1"/>
  <c r="V415" i="5"/>
  <c r="E415" i="5"/>
  <c r="V416" i="5"/>
  <c r="E416" i="5"/>
  <c r="X416" i="5" s="1"/>
  <c r="V417" i="5"/>
  <c r="E417" i="5"/>
  <c r="V418" i="5"/>
  <c r="E418" i="5"/>
  <c r="X418" i="5" s="1"/>
  <c r="V419" i="5"/>
  <c r="E419" i="5"/>
  <c r="V420" i="5"/>
  <c r="E420" i="5"/>
  <c r="X420" i="5" s="1"/>
  <c r="V421" i="5"/>
  <c r="E421" i="5"/>
  <c r="V422" i="5"/>
  <c r="E422" i="5"/>
  <c r="X422" i="5" s="1"/>
  <c r="V423" i="5"/>
  <c r="E423" i="5"/>
  <c r="V424" i="5"/>
  <c r="E424" i="5"/>
  <c r="X424" i="5" s="1"/>
  <c r="V425" i="5"/>
  <c r="E425" i="5"/>
  <c r="V426" i="5"/>
  <c r="E426" i="5"/>
  <c r="X426" i="5" s="1"/>
  <c r="V427" i="5"/>
  <c r="E427" i="5"/>
  <c r="V428" i="5"/>
  <c r="E428" i="5"/>
  <c r="X428" i="5" s="1"/>
  <c r="V429" i="5"/>
  <c r="E429" i="5"/>
  <c r="V430" i="5"/>
  <c r="E430" i="5"/>
  <c r="X430" i="5" s="1"/>
  <c r="V431" i="5"/>
  <c r="E431" i="5"/>
  <c r="V432" i="5"/>
  <c r="E432" i="5"/>
  <c r="X432" i="5" s="1"/>
  <c r="V433" i="5"/>
  <c r="E433" i="5"/>
  <c r="V434" i="5"/>
  <c r="E434" i="5"/>
  <c r="X434" i="5" s="1"/>
  <c r="V435" i="5"/>
  <c r="E435" i="5"/>
  <c r="V436" i="5"/>
  <c r="E436" i="5"/>
  <c r="X436" i="5" s="1"/>
  <c r="V437" i="5"/>
  <c r="E437" i="5"/>
  <c r="V438" i="5"/>
  <c r="E438" i="5"/>
  <c r="V439" i="5"/>
  <c r="E439" i="5"/>
  <c r="V440" i="5"/>
  <c r="E440" i="5"/>
  <c r="X440" i="5" s="1"/>
  <c r="V441" i="5"/>
  <c r="E441" i="5"/>
  <c r="V442" i="5"/>
  <c r="E442" i="5"/>
  <c r="X442" i="5" s="1"/>
  <c r="V443" i="5"/>
  <c r="E443" i="5"/>
  <c r="V444" i="5"/>
  <c r="E444" i="5"/>
  <c r="X444" i="5" s="1"/>
  <c r="V445" i="5"/>
  <c r="E445" i="5"/>
  <c r="V446" i="5"/>
  <c r="E446" i="5"/>
  <c r="X446" i="5" s="1"/>
  <c r="V447" i="5"/>
  <c r="E447" i="5"/>
  <c r="V448" i="5"/>
  <c r="E448" i="5"/>
  <c r="X448" i="5" s="1"/>
  <c r="V449" i="5"/>
  <c r="E449" i="5"/>
  <c r="V450" i="5"/>
  <c r="E450" i="5"/>
  <c r="X450" i="5" s="1"/>
  <c r="V451" i="5"/>
  <c r="E451" i="5"/>
  <c r="V452" i="5"/>
  <c r="E452" i="5"/>
  <c r="X452" i="5" s="1"/>
  <c r="V453" i="5"/>
  <c r="E453" i="5"/>
  <c r="V454" i="5"/>
  <c r="E454" i="5"/>
  <c r="X454" i="5" s="1"/>
  <c r="V455" i="5"/>
  <c r="E455" i="5"/>
  <c r="V456" i="5"/>
  <c r="E456" i="5"/>
  <c r="X456" i="5" s="1"/>
  <c r="V457" i="5"/>
  <c r="E457" i="5"/>
  <c r="V458" i="5"/>
  <c r="E458" i="5"/>
  <c r="X458" i="5" s="1"/>
  <c r="V459" i="5"/>
  <c r="E459" i="5"/>
  <c r="V460" i="5"/>
  <c r="E460" i="5"/>
  <c r="X460" i="5" s="1"/>
  <c r="V461" i="5"/>
  <c r="E461" i="5"/>
  <c r="V462" i="5"/>
  <c r="E462" i="5"/>
  <c r="X462" i="5" s="1"/>
  <c r="V463" i="5"/>
  <c r="E463" i="5"/>
  <c r="V464" i="5"/>
  <c r="E464" i="5"/>
  <c r="X464" i="5" s="1"/>
  <c r="V465" i="5"/>
  <c r="E465" i="5"/>
  <c r="V466" i="5"/>
  <c r="E466" i="5"/>
  <c r="V467" i="5"/>
  <c r="E467" i="5"/>
  <c r="V468" i="5"/>
  <c r="E468" i="5"/>
  <c r="X468" i="5" s="1"/>
  <c r="V469" i="5"/>
  <c r="E469" i="5"/>
  <c r="V470" i="5"/>
  <c r="E470" i="5"/>
  <c r="X470" i="5" s="1"/>
  <c r="V471" i="5"/>
  <c r="E471" i="5"/>
  <c r="V472" i="5"/>
  <c r="E472" i="5"/>
  <c r="X472" i="5" s="1"/>
  <c r="V473" i="5"/>
  <c r="E473" i="5"/>
  <c r="V474" i="5"/>
  <c r="E474" i="5"/>
  <c r="X474" i="5" s="1"/>
  <c r="V475" i="5"/>
  <c r="E475" i="5"/>
  <c r="V476" i="5"/>
  <c r="E476" i="5"/>
  <c r="X476" i="5" s="1"/>
  <c r="V477" i="5"/>
  <c r="E477" i="5"/>
  <c r="V478" i="5"/>
  <c r="E478" i="5"/>
  <c r="X478" i="5" s="1"/>
  <c r="V479" i="5"/>
  <c r="E479" i="5"/>
  <c r="V480" i="5"/>
  <c r="E480" i="5"/>
  <c r="X480" i="5" s="1"/>
  <c r="V481" i="5"/>
  <c r="E481" i="5"/>
  <c r="V482" i="5"/>
  <c r="E482" i="5"/>
  <c r="X482" i="5" s="1"/>
  <c r="V483" i="5"/>
  <c r="E483" i="5"/>
  <c r="V484" i="5"/>
  <c r="E484" i="5"/>
  <c r="X484" i="5" s="1"/>
  <c r="V485" i="5"/>
  <c r="E485" i="5"/>
  <c r="V486" i="5"/>
  <c r="E486" i="5"/>
  <c r="X486" i="5" s="1"/>
  <c r="V487" i="5"/>
  <c r="E487" i="5"/>
  <c r="V488" i="5"/>
  <c r="E488" i="5"/>
  <c r="X488" i="5" s="1"/>
  <c r="V489" i="5"/>
  <c r="E489" i="5"/>
  <c r="V490" i="5"/>
  <c r="E490" i="5"/>
  <c r="X490" i="5" s="1"/>
  <c r="V491" i="5"/>
  <c r="E491" i="5"/>
  <c r="V492" i="5"/>
  <c r="E492" i="5"/>
  <c r="X492" i="5" s="1"/>
  <c r="V493" i="5"/>
  <c r="E493" i="5"/>
  <c r="V494" i="5"/>
  <c r="E494" i="5"/>
  <c r="X494" i="5" s="1"/>
  <c r="V495" i="5"/>
  <c r="E495" i="5"/>
  <c r="V496" i="5"/>
  <c r="E496" i="5"/>
  <c r="X496" i="5" s="1"/>
  <c r="V497" i="5"/>
  <c r="E497" i="5"/>
  <c r="V498" i="5"/>
  <c r="E498" i="5"/>
  <c r="X498" i="5" s="1"/>
  <c r="V499" i="5"/>
  <c r="E499" i="5"/>
  <c r="V500" i="5"/>
  <c r="E500" i="5"/>
  <c r="X500" i="5" s="1"/>
  <c r="V501" i="5"/>
  <c r="E501" i="5"/>
  <c r="V502" i="5"/>
  <c r="E502" i="5"/>
  <c r="X502" i="5" s="1"/>
  <c r="V503" i="5"/>
  <c r="E503" i="5"/>
  <c r="V504" i="5"/>
  <c r="E504" i="5"/>
  <c r="X504" i="5" s="1"/>
  <c r="V505" i="5"/>
  <c r="E505" i="5"/>
  <c r="V506" i="5"/>
  <c r="E506" i="5"/>
  <c r="X506" i="5" s="1"/>
  <c r="V507" i="5"/>
  <c r="E507" i="5"/>
  <c r="V508" i="5"/>
  <c r="E508" i="5"/>
  <c r="X508" i="5" s="1"/>
  <c r="V509" i="5"/>
  <c r="E509" i="5"/>
  <c r="V510" i="5"/>
  <c r="E510" i="5"/>
  <c r="X510" i="5" s="1"/>
  <c r="V511" i="5"/>
  <c r="E511" i="5"/>
  <c r="V512" i="5"/>
  <c r="E512" i="5"/>
  <c r="X512" i="5" s="1"/>
  <c r="V513" i="5"/>
  <c r="E513" i="5"/>
  <c r="V514" i="5"/>
  <c r="E514" i="5"/>
  <c r="X514" i="5" s="1"/>
  <c r="V515" i="5"/>
  <c r="E515" i="5"/>
  <c r="V516" i="5"/>
  <c r="E516" i="5"/>
  <c r="X516" i="5" s="1"/>
  <c r="V517" i="5"/>
  <c r="E517" i="5"/>
  <c r="V518" i="5"/>
  <c r="E518" i="5"/>
  <c r="X518" i="5" s="1"/>
  <c r="V519" i="5"/>
  <c r="E519" i="5"/>
  <c r="V520" i="5"/>
  <c r="E520" i="5"/>
  <c r="X520" i="5" s="1"/>
  <c r="V521" i="5"/>
  <c r="E521" i="5"/>
  <c r="V522" i="5"/>
  <c r="E522" i="5"/>
  <c r="X522" i="5" s="1"/>
  <c r="V523" i="5"/>
  <c r="E523" i="5"/>
  <c r="V524" i="5"/>
  <c r="E524" i="5"/>
  <c r="X524" i="5" s="1"/>
  <c r="V525" i="5"/>
  <c r="E525" i="5"/>
  <c r="V526" i="5"/>
  <c r="E526" i="5"/>
  <c r="X526" i="5" s="1"/>
  <c r="V527" i="5"/>
  <c r="E527" i="5"/>
  <c r="V528" i="5"/>
  <c r="E528" i="5"/>
  <c r="X528" i="5" s="1"/>
  <c r="V529" i="5"/>
  <c r="E529" i="5"/>
  <c r="V530" i="5"/>
  <c r="E530" i="5"/>
  <c r="X530" i="5" s="1"/>
  <c r="V531" i="5"/>
  <c r="E531" i="5"/>
  <c r="V532" i="5"/>
  <c r="E532" i="5"/>
  <c r="X532" i="5" s="1"/>
  <c r="V533" i="5"/>
  <c r="E533" i="5"/>
  <c r="V534" i="5"/>
  <c r="E534" i="5"/>
  <c r="X534" i="5" s="1"/>
  <c r="V535" i="5"/>
  <c r="E535" i="5"/>
  <c r="V536" i="5"/>
  <c r="E536" i="5"/>
  <c r="X536" i="5" s="1"/>
  <c r="V537" i="5"/>
  <c r="E537" i="5"/>
  <c r="V538" i="5"/>
  <c r="E538" i="5"/>
  <c r="X538" i="5" s="1"/>
  <c r="V539" i="5"/>
  <c r="E539" i="5"/>
  <c r="V540" i="5"/>
  <c r="E540" i="5"/>
  <c r="X540" i="5" s="1"/>
  <c r="V541" i="5"/>
  <c r="E541" i="5"/>
  <c r="V542" i="5"/>
  <c r="E542" i="5"/>
  <c r="X542" i="5" s="1"/>
  <c r="V543" i="5"/>
  <c r="E543" i="5"/>
  <c r="V544" i="5"/>
  <c r="E544" i="5"/>
  <c r="X544" i="5" s="1"/>
  <c r="V545" i="5"/>
  <c r="E545" i="5"/>
  <c r="V546" i="5"/>
  <c r="E546" i="5"/>
  <c r="X546" i="5" s="1"/>
  <c r="V547" i="5"/>
  <c r="E547" i="5"/>
  <c r="V548" i="5"/>
  <c r="E548" i="5"/>
  <c r="X548" i="5" s="1"/>
  <c r="V549" i="5"/>
  <c r="E549" i="5"/>
  <c r="V550" i="5"/>
  <c r="E550" i="5"/>
  <c r="X550" i="5" s="1"/>
  <c r="V551" i="5"/>
  <c r="E551" i="5"/>
  <c r="V552" i="5"/>
  <c r="E552" i="5"/>
  <c r="X552" i="5" s="1"/>
  <c r="V553" i="5"/>
  <c r="E553" i="5"/>
  <c r="V554" i="5"/>
  <c r="E554" i="5"/>
  <c r="X554" i="5" s="1"/>
  <c r="V555" i="5"/>
  <c r="E555" i="5"/>
  <c r="V556" i="5"/>
  <c r="E556" i="5"/>
  <c r="X556" i="5" s="1"/>
  <c r="V557" i="5"/>
  <c r="E557" i="5"/>
  <c r="V558" i="5"/>
  <c r="E558" i="5"/>
  <c r="X558" i="5" s="1"/>
  <c r="V559" i="5"/>
  <c r="E559" i="5"/>
  <c r="V560" i="5"/>
  <c r="E560" i="5"/>
  <c r="X560" i="5" s="1"/>
  <c r="V561" i="5"/>
  <c r="E561" i="5"/>
  <c r="V562" i="5"/>
  <c r="E562" i="5"/>
  <c r="V563" i="5"/>
  <c r="E563" i="5"/>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X574" i="5" s="1"/>
  <c r="V575" i="5"/>
  <c r="E575" i="5"/>
  <c r="V576" i="5"/>
  <c r="E576" i="5"/>
  <c r="V577" i="5"/>
  <c r="E577" i="5"/>
  <c r="V578" i="5"/>
  <c r="E578" i="5"/>
  <c r="X578" i="5" s="1"/>
  <c r="V579" i="5"/>
  <c r="E579" i="5"/>
  <c r="V580" i="5"/>
  <c r="E580" i="5"/>
  <c r="X580" i="5" s="1"/>
  <c r="V581" i="5"/>
  <c r="E581" i="5"/>
  <c r="V582" i="5"/>
  <c r="E582" i="5"/>
  <c r="X582" i="5" s="1"/>
  <c r="V583" i="5"/>
  <c r="E583" i="5"/>
  <c r="V584" i="5"/>
  <c r="E584" i="5"/>
  <c r="X584" i="5" s="1"/>
  <c r="V585" i="5"/>
  <c r="E585" i="5"/>
  <c r="V586" i="5"/>
  <c r="E586" i="5"/>
  <c r="X586" i="5" s="1"/>
  <c r="V587" i="5"/>
  <c r="E587" i="5"/>
  <c r="V588" i="5"/>
  <c r="E588" i="5"/>
  <c r="X588" i="5" s="1"/>
  <c r="V589" i="5"/>
  <c r="E589" i="5"/>
  <c r="V590" i="5"/>
  <c r="E590" i="5"/>
  <c r="X590" i="5" s="1"/>
  <c r="V591" i="5"/>
  <c r="E591" i="5"/>
  <c r="V592" i="5"/>
  <c r="E592" i="5"/>
  <c r="X592" i="5" s="1"/>
  <c r="V593" i="5"/>
  <c r="E593" i="5"/>
  <c r="V594" i="5"/>
  <c r="E594" i="5"/>
  <c r="X594" i="5" s="1"/>
  <c r="V595" i="5"/>
  <c r="E595" i="5"/>
  <c r="V596" i="5"/>
  <c r="E596" i="5"/>
  <c r="X596" i="5" s="1"/>
  <c r="V597" i="5"/>
  <c r="E597" i="5"/>
  <c r="V598" i="5"/>
  <c r="E598" i="5"/>
  <c r="X598" i="5" s="1"/>
  <c r="V599" i="5"/>
  <c r="E599" i="5"/>
  <c r="V600" i="5"/>
  <c r="E600" i="5"/>
  <c r="X600" i="5" s="1"/>
  <c r="V601" i="5"/>
  <c r="E601" i="5"/>
  <c r="V602" i="5"/>
  <c r="E602" i="5"/>
  <c r="X602" i="5" s="1"/>
  <c r="V603" i="5"/>
  <c r="E603" i="5"/>
  <c r="V604" i="5"/>
  <c r="E604" i="5"/>
  <c r="X604" i="5" s="1"/>
  <c r="V605" i="5"/>
  <c r="E605" i="5"/>
  <c r="V606" i="5"/>
  <c r="E606" i="5"/>
  <c r="X606" i="5" s="1"/>
  <c r="V607" i="5"/>
  <c r="E607" i="5"/>
  <c r="V608" i="5"/>
  <c r="E608" i="5"/>
  <c r="X608" i="5" s="1"/>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V633" i="5"/>
  <c r="E633" i="5"/>
  <c r="V634" i="5"/>
  <c r="E634" i="5"/>
  <c r="X634" i="5" s="1"/>
  <c r="V635" i="5"/>
  <c r="E635" i="5"/>
  <c r="V636" i="5"/>
  <c r="E636" i="5"/>
  <c r="X636" i="5" s="1"/>
  <c r="V637" i="5"/>
  <c r="E637" i="5"/>
  <c r="V638" i="5"/>
  <c r="E638" i="5"/>
  <c r="X638" i="5" s="1"/>
  <c r="V639" i="5"/>
  <c r="E639" i="5"/>
  <c r="V640" i="5"/>
  <c r="E640" i="5"/>
  <c r="X640" i="5" s="1"/>
  <c r="V641" i="5"/>
  <c r="E641" i="5"/>
  <c r="V642" i="5"/>
  <c r="E642" i="5"/>
  <c r="X642" i="5" s="1"/>
  <c r="V643" i="5"/>
  <c r="E643" i="5"/>
  <c r="V644" i="5"/>
  <c r="E644" i="5"/>
  <c r="X644" i="5" s="1"/>
  <c r="V645" i="5"/>
  <c r="E645" i="5"/>
  <c r="V646" i="5"/>
  <c r="E646" i="5"/>
  <c r="X646" i="5" s="1"/>
  <c r="V647" i="5"/>
  <c r="E647" i="5"/>
  <c r="V648" i="5"/>
  <c r="E648" i="5"/>
  <c r="X648" i="5" s="1"/>
  <c r="V649" i="5"/>
  <c r="E649" i="5"/>
  <c r="V650" i="5"/>
  <c r="E650" i="5"/>
  <c r="X650" i="5" s="1"/>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V662" i="5"/>
  <c r="E662" i="5"/>
  <c r="X662" i="5" s="1"/>
  <c r="V663" i="5"/>
  <c r="E663" i="5"/>
  <c r="V664" i="5"/>
  <c r="E664" i="5"/>
  <c r="X664" i="5" s="1"/>
  <c r="V665" i="5"/>
  <c r="E665" i="5"/>
  <c r="V666" i="5"/>
  <c r="E666" i="5"/>
  <c r="X666" i="5" s="1"/>
  <c r="V667" i="5"/>
  <c r="E667" i="5"/>
  <c r="V668" i="5"/>
  <c r="E668" i="5"/>
  <c r="X668" i="5" s="1"/>
  <c r="V669" i="5"/>
  <c r="E669" i="5"/>
  <c r="V670" i="5"/>
  <c r="E670" i="5"/>
  <c r="X670" i="5" s="1"/>
  <c r="V671" i="5"/>
  <c r="E671" i="5"/>
  <c r="V672" i="5"/>
  <c r="E672" i="5"/>
  <c r="X672" i="5" s="1"/>
  <c r="V673" i="5"/>
  <c r="E673" i="5"/>
  <c r="V674" i="5"/>
  <c r="E674" i="5"/>
  <c r="X674" i="5" s="1"/>
  <c r="V675" i="5"/>
  <c r="E675" i="5"/>
  <c r="V676" i="5"/>
  <c r="E676" i="5"/>
  <c r="X676" i="5" s="1"/>
  <c r="V677" i="5"/>
  <c r="E677" i="5"/>
  <c r="V678" i="5"/>
  <c r="E678" i="5"/>
  <c r="X678" i="5" s="1"/>
  <c r="V679" i="5"/>
  <c r="E679" i="5"/>
  <c r="V680" i="5"/>
  <c r="E680" i="5"/>
  <c r="X680" i="5" s="1"/>
  <c r="V681" i="5"/>
  <c r="E681" i="5"/>
  <c r="V682" i="5"/>
  <c r="E682" i="5"/>
  <c r="X682" i="5" s="1"/>
  <c r="V683" i="5"/>
  <c r="E683" i="5"/>
  <c r="V684" i="5"/>
  <c r="E684" i="5"/>
  <c r="X684" i="5" s="1"/>
  <c r="V685" i="5"/>
  <c r="E685" i="5"/>
  <c r="V686" i="5"/>
  <c r="E686" i="5"/>
  <c r="X686" i="5" s="1"/>
  <c r="V687" i="5"/>
  <c r="E687" i="5"/>
  <c r="V688" i="5"/>
  <c r="E688" i="5"/>
  <c r="X688" i="5" s="1"/>
  <c r="V689" i="5"/>
  <c r="E689" i="5"/>
  <c r="V690" i="5"/>
  <c r="E690" i="5"/>
  <c r="X690" i="5" s="1"/>
  <c r="V691" i="5"/>
  <c r="E691" i="5"/>
  <c r="V692" i="5"/>
  <c r="E692" i="5"/>
  <c r="X692" i="5" s="1"/>
  <c r="V693" i="5"/>
  <c r="E693" i="5"/>
  <c r="V694" i="5"/>
  <c r="E694" i="5"/>
  <c r="X694" i="5" s="1"/>
  <c r="V695" i="5"/>
  <c r="E695" i="5"/>
  <c r="V696" i="5"/>
  <c r="E696" i="5"/>
  <c r="X696" i="5" s="1"/>
  <c r="V697" i="5"/>
  <c r="E697" i="5"/>
  <c r="V698" i="5"/>
  <c r="E698" i="5"/>
  <c r="X698" i="5" s="1"/>
  <c r="V699" i="5"/>
  <c r="E699" i="5"/>
  <c r="V700" i="5"/>
  <c r="E700" i="5"/>
  <c r="X700" i="5" s="1"/>
  <c r="V701" i="5"/>
  <c r="E701" i="5"/>
  <c r="V702" i="5"/>
  <c r="E702" i="5"/>
  <c r="X702" i="5" s="1"/>
  <c r="V703" i="5"/>
  <c r="E703" i="5"/>
  <c r="V704" i="5"/>
  <c r="E704" i="5"/>
  <c r="X704" i="5" s="1"/>
  <c r="V705" i="5"/>
  <c r="E705" i="5"/>
  <c r="V706" i="5"/>
  <c r="E706" i="5"/>
  <c r="X706" i="5" s="1"/>
  <c r="V707" i="5"/>
  <c r="E707" i="5"/>
  <c r="V708" i="5"/>
  <c r="E708" i="5"/>
  <c r="X708" i="5" s="1"/>
  <c r="V709" i="5"/>
  <c r="E709" i="5"/>
  <c r="V710" i="5"/>
  <c r="E710" i="5"/>
  <c r="X710" i="5" s="1"/>
  <c r="V711" i="5"/>
  <c r="E711" i="5"/>
  <c r="V712" i="5"/>
  <c r="E712" i="5"/>
  <c r="X712" i="5" s="1"/>
  <c r="V713" i="5"/>
  <c r="E713" i="5"/>
  <c r="V714" i="5"/>
  <c r="E714" i="5"/>
  <c r="X714" i="5" s="1"/>
  <c r="V715" i="5"/>
  <c r="E715" i="5"/>
  <c r="V716" i="5"/>
  <c r="E716" i="5"/>
  <c r="X716" i="5" s="1"/>
  <c r="V717" i="5"/>
  <c r="E717" i="5"/>
  <c r="V718" i="5"/>
  <c r="E718" i="5"/>
  <c r="X718" i="5" s="1"/>
  <c r="V719" i="5"/>
  <c r="E719" i="5"/>
  <c r="V720" i="5"/>
  <c r="E720" i="5"/>
  <c r="X720" i="5" s="1"/>
  <c r="V721" i="5"/>
  <c r="E721" i="5"/>
  <c r="V722" i="5"/>
  <c r="E722" i="5"/>
  <c r="X722" i="5" s="1"/>
  <c r="V723" i="5"/>
  <c r="E723" i="5"/>
  <c r="V724" i="5"/>
  <c r="E724" i="5"/>
  <c r="X724" i="5" s="1"/>
  <c r="V725" i="5"/>
  <c r="E725" i="5"/>
  <c r="V726" i="5"/>
  <c r="E726" i="5"/>
  <c r="X726" i="5" s="1"/>
  <c r="V727" i="5"/>
  <c r="E727" i="5"/>
  <c r="V728" i="5"/>
  <c r="E728" i="5"/>
  <c r="X728" i="5" s="1"/>
  <c r="V729" i="5"/>
  <c r="E729" i="5"/>
  <c r="V730" i="5"/>
  <c r="E730" i="5"/>
  <c r="X730" i="5" s="1"/>
  <c r="V731" i="5"/>
  <c r="E731" i="5"/>
  <c r="V732" i="5"/>
  <c r="E732" i="5"/>
  <c r="X732" i="5" s="1"/>
  <c r="V733" i="5"/>
  <c r="E733" i="5"/>
  <c r="V734" i="5"/>
  <c r="E734" i="5"/>
  <c r="X734" i="5" s="1"/>
  <c r="V735" i="5"/>
  <c r="E735" i="5"/>
  <c r="V736" i="5"/>
  <c r="E736" i="5"/>
  <c r="X736" i="5" s="1"/>
  <c r="V737" i="5"/>
  <c r="E737" i="5"/>
  <c r="V738" i="5"/>
  <c r="E738" i="5"/>
  <c r="X738" i="5" s="1"/>
  <c r="V739" i="5"/>
  <c r="E739" i="5"/>
  <c r="V740" i="5"/>
  <c r="E740" i="5"/>
  <c r="X740" i="5" s="1"/>
  <c r="V741" i="5"/>
  <c r="E741" i="5"/>
  <c r="V742" i="5"/>
  <c r="E742" i="5"/>
  <c r="X742" i="5" s="1"/>
  <c r="V743" i="5"/>
  <c r="E743" i="5"/>
  <c r="V744" i="5"/>
  <c r="E744" i="5"/>
  <c r="X744" i="5" s="1"/>
  <c r="V745" i="5"/>
  <c r="E745" i="5"/>
  <c r="V746" i="5"/>
  <c r="E746" i="5"/>
  <c r="X746" i="5" s="1"/>
  <c r="V747" i="5"/>
  <c r="E747" i="5"/>
  <c r="V748" i="5"/>
  <c r="E748" i="5"/>
  <c r="X748" i="5" s="1"/>
  <c r="V749" i="5"/>
  <c r="E749" i="5"/>
  <c r="V750" i="5"/>
  <c r="E750" i="5"/>
  <c r="X750" i="5" s="1"/>
  <c r="V751" i="5"/>
  <c r="E751" i="5"/>
  <c r="V752" i="5"/>
  <c r="E752" i="5"/>
  <c r="X752" i="5" s="1"/>
  <c r="V753" i="5"/>
  <c r="E753" i="5"/>
  <c r="V754" i="5"/>
  <c r="E754" i="5"/>
  <c r="X754" i="5" s="1"/>
  <c r="V755" i="5"/>
  <c r="E755" i="5"/>
  <c r="V756" i="5"/>
  <c r="E756" i="5"/>
  <c r="X756" i="5" s="1"/>
  <c r="V757" i="5"/>
  <c r="E757" i="5"/>
  <c r="V758" i="5"/>
  <c r="E758" i="5"/>
  <c r="X758" i="5" s="1"/>
  <c r="V759" i="5"/>
  <c r="E759" i="5"/>
  <c r="V760" i="5"/>
  <c r="E760" i="5"/>
  <c r="X760" i="5" s="1"/>
  <c r="V761" i="5"/>
  <c r="E761" i="5"/>
  <c r="V762" i="5"/>
  <c r="E762" i="5"/>
  <c r="X762" i="5" s="1"/>
  <c r="V763" i="5"/>
  <c r="E763" i="5"/>
  <c r="V764" i="5"/>
  <c r="E764" i="5"/>
  <c r="X764" i="5" s="1"/>
  <c r="V765" i="5"/>
  <c r="E765" i="5"/>
  <c r="V766" i="5"/>
  <c r="E766" i="5"/>
  <c r="V767" i="5"/>
  <c r="E767" i="5"/>
  <c r="V768" i="5"/>
  <c r="E768" i="5"/>
  <c r="X768" i="5" s="1"/>
  <c r="V769" i="5"/>
  <c r="E769" i="5"/>
  <c r="V770" i="5"/>
  <c r="E770" i="5"/>
  <c r="X770" i="5" s="1"/>
  <c r="V771" i="5"/>
  <c r="E771" i="5"/>
  <c r="V772" i="5"/>
  <c r="E772" i="5"/>
  <c r="X772" i="5" s="1"/>
  <c r="V773" i="5"/>
  <c r="E773" i="5"/>
  <c r="V774" i="5"/>
  <c r="E774" i="5"/>
  <c r="X774" i="5" s="1"/>
  <c r="V775" i="5"/>
  <c r="E775" i="5"/>
  <c r="V776" i="5"/>
  <c r="E776" i="5"/>
  <c r="X776" i="5" s="1"/>
  <c r="V777" i="5"/>
  <c r="E777" i="5"/>
  <c r="V778" i="5"/>
  <c r="E778" i="5"/>
  <c r="X778" i="5" s="1"/>
  <c r="V779" i="5"/>
  <c r="E779" i="5"/>
  <c r="V780" i="5"/>
  <c r="E780" i="5"/>
  <c r="X780" i="5" s="1"/>
  <c r="V781" i="5"/>
  <c r="E781" i="5"/>
  <c r="V782" i="5"/>
  <c r="E782" i="5"/>
  <c r="X782" i="5" s="1"/>
  <c r="V783" i="5"/>
  <c r="E783" i="5"/>
  <c r="V784" i="5"/>
  <c r="E784" i="5"/>
  <c r="X784" i="5" s="1"/>
  <c r="V785" i="5"/>
  <c r="E785" i="5"/>
  <c r="V786" i="5"/>
  <c r="E786" i="5"/>
  <c r="X786" i="5" s="1"/>
  <c r="V787" i="5"/>
  <c r="E787" i="5"/>
  <c r="V788" i="5"/>
  <c r="E788" i="5"/>
  <c r="X788" i="5" s="1"/>
  <c r="V789" i="5"/>
  <c r="E789" i="5"/>
  <c r="V790" i="5"/>
  <c r="E790" i="5"/>
  <c r="X790" i="5" s="1"/>
  <c r="V791" i="5"/>
  <c r="E791" i="5"/>
  <c r="V792" i="5"/>
  <c r="E792" i="5"/>
  <c r="X792" i="5" s="1"/>
  <c r="V793" i="5"/>
  <c r="E793" i="5"/>
  <c r="V794" i="5"/>
  <c r="E794" i="5"/>
  <c r="X794" i="5" s="1"/>
  <c r="V795" i="5"/>
  <c r="E795" i="5"/>
  <c r="V796" i="5"/>
  <c r="E796" i="5"/>
  <c r="X796" i="5" s="1"/>
  <c r="V797" i="5"/>
  <c r="E797" i="5"/>
  <c r="V798" i="5"/>
  <c r="E798" i="5"/>
  <c r="X798" i="5" s="1"/>
  <c r="V799" i="5"/>
  <c r="E799" i="5"/>
  <c r="V800" i="5"/>
  <c r="E800" i="5"/>
  <c r="X800" i="5" s="1"/>
  <c r="V801" i="5"/>
  <c r="E801" i="5"/>
  <c r="V802" i="5"/>
  <c r="E802" i="5"/>
  <c r="X802" i="5" s="1"/>
  <c r="V803" i="5"/>
  <c r="E803" i="5"/>
  <c r="V804" i="5"/>
  <c r="E804" i="5"/>
  <c r="X804" i="5" s="1"/>
  <c r="V805" i="5"/>
  <c r="E805" i="5"/>
  <c r="V806" i="5"/>
  <c r="E806" i="5"/>
  <c r="X806" i="5" s="1"/>
  <c r="V807" i="5"/>
  <c r="E807" i="5"/>
  <c r="V808" i="5"/>
  <c r="E808" i="5"/>
  <c r="X808" i="5" s="1"/>
  <c r="V809" i="5"/>
  <c r="E809" i="5"/>
  <c r="V810" i="5"/>
  <c r="E810" i="5"/>
  <c r="X810" i="5" s="1"/>
  <c r="V811" i="5"/>
  <c r="E811" i="5"/>
  <c r="V812" i="5"/>
  <c r="E812" i="5"/>
  <c r="X812" i="5" s="1"/>
  <c r="V813" i="5"/>
  <c r="E813" i="5"/>
  <c r="V814" i="5"/>
  <c r="E814" i="5"/>
  <c r="X814" i="5" s="1"/>
  <c r="V815" i="5"/>
  <c r="E815" i="5"/>
  <c r="V816" i="5"/>
  <c r="E816" i="5"/>
  <c r="X816" i="5" s="1"/>
  <c r="V817" i="5"/>
  <c r="E817" i="5"/>
  <c r="V818" i="5"/>
  <c r="E818" i="5"/>
  <c r="X818" i="5" s="1"/>
  <c r="V819" i="5"/>
  <c r="E819" i="5"/>
  <c r="V820" i="5"/>
  <c r="E820" i="5"/>
  <c r="X820" i="5" s="1"/>
  <c r="V821" i="5"/>
  <c r="E821" i="5"/>
  <c r="V822" i="5"/>
  <c r="E822" i="5"/>
  <c r="X822" i="5" s="1"/>
  <c r="V823" i="5"/>
  <c r="E823" i="5"/>
  <c r="V824" i="5"/>
  <c r="E824" i="5"/>
  <c r="X824" i="5" s="1"/>
  <c r="V825" i="5"/>
  <c r="E825" i="5"/>
  <c r="V826" i="5"/>
  <c r="E826" i="5"/>
  <c r="X826" i="5" s="1"/>
  <c r="V827" i="5"/>
  <c r="E827" i="5"/>
  <c r="V828" i="5"/>
  <c r="E828" i="5"/>
  <c r="X828" i="5" s="1"/>
  <c r="V829" i="5"/>
  <c r="E829" i="5"/>
  <c r="V830" i="5"/>
  <c r="E830" i="5"/>
  <c r="X830" i="5" s="1"/>
  <c r="V831" i="5"/>
  <c r="E831" i="5"/>
  <c r="V832" i="5"/>
  <c r="E832" i="5"/>
  <c r="X832" i="5" s="1"/>
  <c r="V833" i="5"/>
  <c r="E833" i="5"/>
  <c r="V834" i="5"/>
  <c r="E834" i="5"/>
  <c r="X834" i="5" s="1"/>
  <c r="V835" i="5"/>
  <c r="E835" i="5"/>
  <c r="V836" i="5"/>
  <c r="E836" i="5"/>
  <c r="X836" i="5" s="1"/>
  <c r="V837" i="5"/>
  <c r="E837" i="5"/>
  <c r="V838" i="5"/>
  <c r="E838" i="5"/>
  <c r="X838" i="5" s="1"/>
  <c r="V839" i="5"/>
  <c r="E839" i="5"/>
  <c r="V840" i="5"/>
  <c r="E840" i="5"/>
  <c r="X840" i="5" s="1"/>
  <c r="V841" i="5"/>
  <c r="E841" i="5"/>
  <c r="V842" i="5"/>
  <c r="E842" i="5"/>
  <c r="X842" i="5" s="1"/>
  <c r="V843" i="5"/>
  <c r="E843" i="5"/>
  <c r="V844" i="5"/>
  <c r="E844" i="5"/>
  <c r="X844" i="5" s="1"/>
  <c r="V845" i="5"/>
  <c r="E845" i="5"/>
  <c r="V846" i="5"/>
  <c r="E846" i="5"/>
  <c r="X846" i="5" s="1"/>
  <c r="V847" i="5"/>
  <c r="E847" i="5"/>
  <c r="V848" i="5"/>
  <c r="E848" i="5"/>
  <c r="X848" i="5" s="1"/>
  <c r="V849" i="5"/>
  <c r="E849" i="5"/>
  <c r="V850" i="5"/>
  <c r="E850" i="5"/>
  <c r="X850" i="5" s="1"/>
  <c r="V851" i="5"/>
  <c r="E851" i="5"/>
  <c r="V852" i="5"/>
  <c r="E852" i="5"/>
  <c r="X852" i="5" s="1"/>
  <c r="V853" i="5"/>
  <c r="E853" i="5"/>
  <c r="V854" i="5"/>
  <c r="E854" i="5"/>
  <c r="X854" i="5" s="1"/>
  <c r="V855" i="5"/>
  <c r="E855" i="5"/>
  <c r="V856" i="5"/>
  <c r="E856" i="5"/>
  <c r="X856" i="5" s="1"/>
  <c r="V857" i="5"/>
  <c r="E857" i="5"/>
  <c r="V858" i="5"/>
  <c r="E858" i="5"/>
  <c r="X858" i="5" s="1"/>
  <c r="V859" i="5"/>
  <c r="E859" i="5"/>
  <c r="V860" i="5"/>
  <c r="E860" i="5"/>
  <c r="X860" i="5" s="1"/>
  <c r="V861" i="5"/>
  <c r="E861" i="5"/>
  <c r="V862" i="5"/>
  <c r="E862" i="5"/>
  <c r="X862" i="5" s="1"/>
  <c r="V863" i="5"/>
  <c r="E863" i="5"/>
  <c r="V864" i="5"/>
  <c r="E864" i="5"/>
  <c r="X864" i="5" s="1"/>
  <c r="V865" i="5"/>
  <c r="E865" i="5"/>
  <c r="V866" i="5"/>
  <c r="E866" i="5"/>
  <c r="X866" i="5" s="1"/>
  <c r="V867" i="5"/>
  <c r="E867" i="5"/>
  <c r="V868" i="5"/>
  <c r="E868" i="5"/>
  <c r="X868" i="5" s="1"/>
  <c r="V869" i="5"/>
  <c r="E869" i="5"/>
  <c r="V870" i="5"/>
  <c r="E870" i="5"/>
  <c r="X870" i="5" s="1"/>
  <c r="V871" i="5"/>
  <c r="E871" i="5"/>
  <c r="V872" i="5"/>
  <c r="E872" i="5"/>
  <c r="X872" i="5" s="1"/>
  <c r="V873" i="5"/>
  <c r="E873" i="5"/>
  <c r="V874" i="5"/>
  <c r="E874" i="5"/>
  <c r="X874" i="5" s="1"/>
  <c r="V875" i="5"/>
  <c r="E875" i="5"/>
  <c r="V876" i="5"/>
  <c r="E876" i="5"/>
  <c r="X876" i="5" s="1"/>
  <c r="V877" i="5"/>
  <c r="E877" i="5"/>
  <c r="V878" i="5"/>
  <c r="E878" i="5"/>
  <c r="X878" i="5" s="1"/>
  <c r="V879" i="5"/>
  <c r="E879" i="5"/>
  <c r="V880" i="5"/>
  <c r="E880" i="5"/>
  <c r="X880" i="5" s="1"/>
  <c r="V881" i="5"/>
  <c r="E881" i="5"/>
  <c r="V882" i="5"/>
  <c r="E882" i="5"/>
  <c r="V883" i="5"/>
  <c r="E883" i="5"/>
  <c r="V884" i="5"/>
  <c r="E884" i="5"/>
  <c r="X884" i="5" s="1"/>
  <c r="V885" i="5"/>
  <c r="E885" i="5"/>
  <c r="V886" i="5"/>
  <c r="E886" i="5"/>
  <c r="X886" i="5" s="1"/>
  <c r="V887" i="5"/>
  <c r="E887" i="5"/>
  <c r="V888" i="5"/>
  <c r="E888" i="5"/>
  <c r="X888" i="5" s="1"/>
  <c r="V889" i="5"/>
  <c r="E889" i="5"/>
  <c r="V890" i="5"/>
  <c r="E890" i="5"/>
  <c r="X890" i="5" s="1"/>
  <c r="V891" i="5"/>
  <c r="E891" i="5"/>
  <c r="V892" i="5"/>
  <c r="E892" i="5"/>
  <c r="X892" i="5" s="1"/>
  <c r="V893" i="5"/>
  <c r="E893" i="5"/>
  <c r="V894" i="5"/>
  <c r="E894" i="5"/>
  <c r="X894" i="5" s="1"/>
  <c r="V895" i="5"/>
  <c r="E895" i="5"/>
  <c r="V896" i="5"/>
  <c r="E896" i="5"/>
  <c r="X896" i="5" s="1"/>
  <c r="V897" i="5"/>
  <c r="E897" i="5"/>
  <c r="V898" i="5"/>
  <c r="E898" i="5"/>
  <c r="X898" i="5" s="1"/>
  <c r="V899" i="5"/>
  <c r="E899" i="5"/>
  <c r="V900" i="5"/>
  <c r="E900" i="5"/>
  <c r="V901" i="5"/>
  <c r="E901" i="5"/>
  <c r="V902" i="5"/>
  <c r="E902" i="5"/>
  <c r="X902" i="5" s="1"/>
  <c r="V903" i="5"/>
  <c r="E903" i="5"/>
  <c r="V904" i="5"/>
  <c r="E904" i="5"/>
  <c r="X904" i="5" s="1"/>
  <c r="V905" i="5"/>
  <c r="E905" i="5"/>
  <c r="V906" i="5"/>
  <c r="E906" i="5"/>
  <c r="X906" i="5" s="1"/>
  <c r="V907" i="5"/>
  <c r="E907" i="5"/>
  <c r="V908" i="5"/>
  <c r="E908" i="5"/>
  <c r="X908" i="5" s="1"/>
  <c r="V909" i="5"/>
  <c r="E909" i="5"/>
  <c r="V910" i="5"/>
  <c r="E910" i="5"/>
  <c r="X910" i="5" s="1"/>
  <c r="V911" i="5"/>
  <c r="E911" i="5"/>
  <c r="V912" i="5"/>
  <c r="E912" i="5"/>
  <c r="X912" i="5" s="1"/>
  <c r="V913" i="5"/>
  <c r="E913" i="5"/>
  <c r="V914" i="5"/>
  <c r="E914" i="5"/>
  <c r="V915" i="5"/>
  <c r="E915" i="5"/>
  <c r="V916" i="5"/>
  <c r="E916" i="5"/>
  <c r="X916" i="5" s="1"/>
  <c r="V917" i="5"/>
  <c r="E917" i="5"/>
  <c r="V918" i="5"/>
  <c r="E918" i="5"/>
  <c r="X918" i="5" s="1"/>
  <c r="V919" i="5"/>
  <c r="E919" i="5"/>
  <c r="V920" i="5"/>
  <c r="E920" i="5"/>
  <c r="X920" i="5" s="1"/>
  <c r="V921" i="5"/>
  <c r="E921" i="5"/>
  <c r="V922" i="5"/>
  <c r="E922" i="5"/>
  <c r="X922" i="5" s="1"/>
  <c r="V923" i="5"/>
  <c r="E923" i="5"/>
  <c r="V924" i="5"/>
  <c r="E924" i="5"/>
  <c r="X924" i="5" s="1"/>
  <c r="V925" i="5"/>
  <c r="E925" i="5"/>
  <c r="V926" i="5"/>
  <c r="E926" i="5"/>
  <c r="X926" i="5" s="1"/>
  <c r="V927" i="5"/>
  <c r="E927" i="5"/>
  <c r="V928" i="5"/>
  <c r="E928" i="5"/>
  <c r="X928" i="5" s="1"/>
  <c r="V929" i="5"/>
  <c r="E929" i="5"/>
  <c r="V930" i="5"/>
  <c r="E930" i="5"/>
  <c r="X930" i="5" s="1"/>
  <c r="V931" i="5"/>
  <c r="E931" i="5"/>
  <c r="V932" i="5"/>
  <c r="E932" i="5"/>
  <c r="X932" i="5" s="1"/>
  <c r="V933" i="5"/>
  <c r="E933" i="5"/>
  <c r="V934" i="5"/>
  <c r="E934" i="5"/>
  <c r="X934" i="5" s="1"/>
  <c r="V935" i="5"/>
  <c r="E935" i="5"/>
  <c r="V936" i="5"/>
  <c r="E936" i="5"/>
  <c r="X936" i="5" s="1"/>
  <c r="V937" i="5"/>
  <c r="E937" i="5"/>
  <c r="V938" i="5"/>
  <c r="E938" i="5"/>
  <c r="X938" i="5" s="1"/>
  <c r="V939" i="5"/>
  <c r="E939" i="5"/>
  <c r="V940" i="5"/>
  <c r="E940" i="5"/>
  <c r="X940" i="5" s="1"/>
  <c r="V941" i="5"/>
  <c r="E941" i="5"/>
  <c r="V942" i="5"/>
  <c r="E942" i="5"/>
  <c r="X942" i="5" s="1"/>
  <c r="V943" i="5"/>
  <c r="E943" i="5"/>
  <c r="V944" i="5"/>
  <c r="E944" i="5"/>
  <c r="X944" i="5" s="1"/>
  <c r="V945" i="5"/>
  <c r="E945" i="5"/>
  <c r="V946" i="5"/>
  <c r="E946" i="5"/>
  <c r="V947" i="5"/>
  <c r="E947" i="5"/>
  <c r="V948" i="5"/>
  <c r="E948" i="5"/>
  <c r="X948" i="5" s="1"/>
  <c r="V949" i="5"/>
  <c r="E949" i="5"/>
  <c r="V950" i="5"/>
  <c r="E950" i="5"/>
  <c r="X950" i="5" s="1"/>
  <c r="V951" i="5"/>
  <c r="E951" i="5"/>
  <c r="V952" i="5"/>
  <c r="E952" i="5"/>
  <c r="V953" i="5"/>
  <c r="E953" i="5"/>
  <c r="V954" i="5"/>
  <c r="E954" i="5"/>
  <c r="X954" i="5" s="1"/>
  <c r="V955" i="5"/>
  <c r="E955" i="5"/>
  <c r="V956" i="5"/>
  <c r="E956" i="5"/>
  <c r="X956" i="5" s="1"/>
  <c r="V957" i="5"/>
  <c r="E957" i="5"/>
  <c r="V958" i="5"/>
  <c r="E958" i="5"/>
  <c r="X958" i="5" s="1"/>
  <c r="V959" i="5"/>
  <c r="E959" i="5"/>
  <c r="V960" i="5"/>
  <c r="E960" i="5"/>
  <c r="X960" i="5" s="1"/>
  <c r="V961" i="5"/>
  <c r="E961" i="5"/>
  <c r="V962" i="5"/>
  <c r="E962" i="5"/>
  <c r="X962" i="5" s="1"/>
  <c r="V963" i="5"/>
  <c r="E963" i="5"/>
  <c r="V964" i="5"/>
  <c r="E964" i="5"/>
  <c r="X964" i="5" s="1"/>
  <c r="V965" i="5"/>
  <c r="E965" i="5"/>
  <c r="V966" i="5"/>
  <c r="E966" i="5"/>
  <c r="X966" i="5" s="1"/>
  <c r="V967" i="5"/>
  <c r="E967" i="5"/>
  <c r="V968" i="5"/>
  <c r="E968" i="5"/>
  <c r="X968" i="5" s="1"/>
  <c r="V969" i="5"/>
  <c r="E969" i="5"/>
  <c r="V970" i="5"/>
  <c r="E970" i="5"/>
  <c r="X970" i="5" s="1"/>
  <c r="V971" i="5"/>
  <c r="E971" i="5"/>
  <c r="V972" i="5"/>
  <c r="E972" i="5"/>
  <c r="X972" i="5" s="1"/>
  <c r="V973" i="5"/>
  <c r="E973" i="5"/>
  <c r="V974" i="5"/>
  <c r="E974" i="5"/>
  <c r="X974" i="5" s="1"/>
  <c r="V975" i="5"/>
  <c r="E975" i="5"/>
  <c r="V976" i="5"/>
  <c r="E976" i="5"/>
  <c r="X976" i="5" s="1"/>
  <c r="V977" i="5"/>
  <c r="E977" i="5"/>
  <c r="V978" i="5"/>
  <c r="E978" i="5"/>
  <c r="X978" i="5" s="1"/>
  <c r="V979" i="5"/>
  <c r="E979" i="5"/>
  <c r="V980" i="5"/>
  <c r="E980" i="5"/>
  <c r="X980" i="5" s="1"/>
  <c r="V981" i="5"/>
  <c r="E981" i="5"/>
  <c r="V982" i="5"/>
  <c r="E982" i="5"/>
  <c r="X982" i="5" s="1"/>
  <c r="V983" i="5"/>
  <c r="E983" i="5"/>
  <c r="V984" i="5"/>
  <c r="E984" i="5"/>
  <c r="X984" i="5" s="1"/>
  <c r="V985" i="5"/>
  <c r="E985" i="5"/>
  <c r="V986" i="5"/>
  <c r="E986" i="5"/>
  <c r="X986" i="5" s="1"/>
  <c r="V987" i="5"/>
  <c r="E987" i="5"/>
  <c r="V988" i="5"/>
  <c r="E988" i="5"/>
  <c r="X988" i="5" s="1"/>
  <c r="V989" i="5"/>
  <c r="E989" i="5"/>
  <c r="V990" i="5"/>
  <c r="E990" i="5"/>
  <c r="X990" i="5" s="1"/>
  <c r="V991" i="5"/>
  <c r="E991" i="5"/>
  <c r="V992" i="5"/>
  <c r="E992" i="5"/>
  <c r="X992" i="5" s="1"/>
  <c r="V993" i="5"/>
  <c r="E993" i="5"/>
  <c r="V994" i="5"/>
  <c r="E994" i="5"/>
  <c r="X994" i="5" s="1"/>
  <c r="V995" i="5"/>
  <c r="E995" i="5"/>
  <c r="V996" i="5"/>
  <c r="E996" i="5"/>
  <c r="X996" i="5" s="1"/>
  <c r="V997" i="5"/>
  <c r="E997" i="5"/>
  <c r="V998" i="5"/>
  <c r="E998" i="5"/>
  <c r="X998" i="5" s="1"/>
  <c r="V999" i="5"/>
  <c r="E999" i="5"/>
  <c r="V1000" i="5"/>
  <c r="E1000" i="5"/>
  <c r="X1000" i="5" s="1"/>
  <c r="V1001" i="5"/>
  <c r="E1001" i="5"/>
  <c r="V1002" i="5"/>
  <c r="E1002" i="5"/>
  <c r="X1002" i="5" s="1"/>
  <c r="V1003" i="5"/>
  <c r="E1003" i="5"/>
  <c r="V1004" i="5"/>
  <c r="E1004" i="5"/>
  <c r="V1005" i="5"/>
  <c r="E1005" i="5"/>
  <c r="V1006" i="5"/>
  <c r="E1006" i="5"/>
  <c r="X1006" i="5" s="1"/>
  <c r="V1007" i="5"/>
  <c r="E1007" i="5"/>
  <c r="V1008" i="5"/>
  <c r="E1008" i="5"/>
  <c r="X1008" i="5" s="1"/>
  <c r="V1009" i="5"/>
  <c r="E1009" i="5"/>
  <c r="V1010" i="5"/>
  <c r="E1010" i="5"/>
  <c r="X1010" i="5" s="1"/>
  <c r="V1011" i="5"/>
  <c r="E1011" i="5"/>
  <c r="V1012" i="5"/>
  <c r="E1012" i="5"/>
  <c r="V1013" i="5"/>
  <c r="E1013" i="5"/>
  <c r="V1014" i="5"/>
  <c r="E1014" i="5"/>
  <c r="X1014" i="5" s="1"/>
  <c r="V1015" i="5"/>
  <c r="E1015" i="5"/>
  <c r="V1016" i="5"/>
  <c r="E1016" i="5"/>
  <c r="V1017" i="5"/>
  <c r="E1017" i="5"/>
  <c r="V1018" i="5"/>
  <c r="E1018" i="5"/>
  <c r="X1018" i="5" s="1"/>
  <c r="V1019" i="5"/>
  <c r="E1019" i="5"/>
  <c r="V1020" i="5"/>
  <c r="E1020" i="5"/>
  <c r="X1020" i="5" s="1"/>
  <c r="V1021" i="5"/>
  <c r="E1021" i="5"/>
  <c r="V1022" i="5"/>
  <c r="E1022" i="5"/>
  <c r="X1022" i="5" s="1"/>
  <c r="V1023" i="5"/>
  <c r="E1023" i="5"/>
  <c r="V1024" i="5"/>
  <c r="E1024" i="5"/>
  <c r="X1024" i="5" s="1"/>
  <c r="V1025" i="5"/>
  <c r="E1025" i="5"/>
  <c r="V1026" i="5"/>
  <c r="E1026" i="5"/>
  <c r="X1026" i="5" s="1"/>
  <c r="V1027" i="5"/>
  <c r="E1027" i="5"/>
  <c r="V1028" i="5"/>
  <c r="E1028" i="5"/>
  <c r="X1028" i="5" s="1"/>
  <c r="V1029" i="5"/>
  <c r="E1029" i="5"/>
  <c r="V1030" i="5"/>
  <c r="E1030" i="5"/>
  <c r="X1030" i="5" s="1"/>
  <c r="V1031" i="5"/>
  <c r="E1031" i="5"/>
  <c r="V1032" i="5"/>
  <c r="E1032" i="5"/>
  <c r="X1032" i="5" s="1"/>
  <c r="V1033" i="5"/>
  <c r="E1033" i="5"/>
  <c r="V1034" i="5"/>
  <c r="E1034" i="5"/>
  <c r="X1034" i="5" s="1"/>
  <c r="V1035" i="5"/>
  <c r="E1035" i="5"/>
  <c r="V1036" i="5"/>
  <c r="E1036" i="5"/>
  <c r="X1036" i="5" s="1"/>
  <c r="V1037" i="5"/>
  <c r="E1037" i="5"/>
  <c r="V1038" i="5"/>
  <c r="E1038" i="5"/>
  <c r="X1038" i="5" s="1"/>
  <c r="V1039" i="5"/>
  <c r="E1039" i="5"/>
  <c r="V1040" i="5"/>
  <c r="E1040" i="5"/>
  <c r="X1040" i="5" s="1"/>
  <c r="V1041" i="5"/>
  <c r="E1041" i="5"/>
  <c r="V1042" i="5"/>
  <c r="E1042" i="5"/>
  <c r="X1042" i="5" s="1"/>
  <c r="V1043" i="5"/>
  <c r="E1043" i="5"/>
  <c r="V1044" i="5"/>
  <c r="E1044" i="5"/>
  <c r="X1044" i="5" s="1"/>
  <c r="V1045" i="5"/>
  <c r="E1045" i="5"/>
  <c r="V1046" i="5"/>
  <c r="E1046" i="5"/>
  <c r="X1046" i="5" s="1"/>
  <c r="V1047" i="5"/>
  <c r="E1047" i="5"/>
  <c r="V1048" i="5"/>
  <c r="E1048" i="5"/>
  <c r="X1048" i="5" s="1"/>
  <c r="V1049" i="5"/>
  <c r="E1049" i="5"/>
  <c r="V1050" i="5"/>
  <c r="E1050" i="5"/>
  <c r="X1050" i="5" s="1"/>
  <c r="V1051" i="5"/>
  <c r="E1051" i="5"/>
  <c r="V1052" i="5"/>
  <c r="E1052" i="5"/>
  <c r="X1052" i="5" s="1"/>
  <c r="V1053" i="5"/>
  <c r="E1053" i="5"/>
  <c r="V1054" i="5"/>
  <c r="E1054" i="5"/>
  <c r="X1054" i="5" s="1"/>
  <c r="V1055" i="5"/>
  <c r="E1055" i="5"/>
  <c r="V1056" i="5"/>
  <c r="E1056" i="5"/>
  <c r="X1056" i="5" s="1"/>
  <c r="V1057" i="5"/>
  <c r="E1057" i="5"/>
  <c r="V1058" i="5"/>
  <c r="E1058" i="5"/>
  <c r="V1059" i="5"/>
  <c r="E1059" i="5"/>
  <c r="V1060" i="5"/>
  <c r="E1060" i="5"/>
  <c r="X1060" i="5" s="1"/>
  <c r="V1061" i="5"/>
  <c r="E1061" i="5"/>
  <c r="V1062" i="5"/>
  <c r="E1062" i="5"/>
  <c r="X1062" i="5" s="1"/>
  <c r="V1063" i="5"/>
  <c r="E1063" i="5"/>
  <c r="V1064" i="5"/>
  <c r="E1064" i="5"/>
  <c r="X1064" i="5" s="1"/>
  <c r="V1065" i="5"/>
  <c r="E1065" i="5"/>
  <c r="V1066" i="5"/>
  <c r="E1066" i="5"/>
  <c r="X1066" i="5" s="1"/>
  <c r="V1067" i="5"/>
  <c r="E1067" i="5"/>
  <c r="V1068" i="5"/>
  <c r="E1068" i="5"/>
  <c r="X1068" i="5" s="1"/>
  <c r="V1069" i="5"/>
  <c r="E1069" i="5"/>
  <c r="V1070" i="5"/>
  <c r="E1070" i="5"/>
  <c r="X1070" i="5" s="1"/>
  <c r="V1071" i="5"/>
  <c r="E1071" i="5"/>
  <c r="V1072" i="5"/>
  <c r="E1072" i="5"/>
  <c r="X1072" i="5" s="1"/>
  <c r="V1073" i="5"/>
  <c r="E1073" i="5"/>
  <c r="V1074" i="5"/>
  <c r="E1074" i="5"/>
  <c r="X1074" i="5" s="1"/>
  <c r="V1075" i="5"/>
  <c r="E1075" i="5"/>
  <c r="V1076" i="5"/>
  <c r="E1076" i="5"/>
  <c r="X1076" i="5" s="1"/>
  <c r="V1077" i="5"/>
  <c r="E1077" i="5"/>
  <c r="V1078" i="5"/>
  <c r="E1078" i="5"/>
  <c r="X1078" i="5" s="1"/>
  <c r="V1079" i="5"/>
  <c r="E1079" i="5"/>
  <c r="V1080" i="5"/>
  <c r="E1080" i="5"/>
  <c r="X1080" i="5" s="1"/>
  <c r="V1081" i="5"/>
  <c r="E1081" i="5"/>
  <c r="V1082" i="5"/>
  <c r="E1082" i="5"/>
  <c r="X1082" i="5" s="1"/>
  <c r="V1083" i="5"/>
  <c r="E1083" i="5"/>
  <c r="V1084" i="5"/>
  <c r="E1084" i="5"/>
  <c r="X1084" i="5" s="1"/>
  <c r="V1085" i="5"/>
  <c r="E1085" i="5"/>
  <c r="V1086" i="5"/>
  <c r="E1086" i="5"/>
  <c r="X1086" i="5" s="1"/>
  <c r="V1087" i="5"/>
  <c r="E1087" i="5"/>
  <c r="V1088" i="5"/>
  <c r="E1088" i="5"/>
  <c r="V1089" i="5"/>
  <c r="E1089" i="5"/>
  <c r="V1090" i="5"/>
  <c r="E1090" i="5"/>
  <c r="X1090" i="5" s="1"/>
  <c r="V1091" i="5"/>
  <c r="E1091" i="5"/>
  <c r="V1092" i="5"/>
  <c r="E1092" i="5"/>
  <c r="V1093" i="5"/>
  <c r="E1093" i="5"/>
  <c r="V1094" i="5"/>
  <c r="E1094" i="5"/>
  <c r="X1094" i="5" s="1"/>
  <c r="V1095" i="5"/>
  <c r="E1095" i="5"/>
  <c r="V1096" i="5"/>
  <c r="E1096" i="5"/>
  <c r="X1096" i="5" s="1"/>
  <c r="V1097" i="5"/>
  <c r="E1097" i="5"/>
  <c r="V1098" i="5"/>
  <c r="E1098" i="5"/>
  <c r="X1098" i="5" s="1"/>
  <c r="V1099" i="5"/>
  <c r="E1099" i="5"/>
  <c r="V1100" i="5"/>
  <c r="E1100" i="5"/>
  <c r="X1100" i="5" s="1"/>
  <c r="V1101" i="5"/>
  <c r="E1101" i="5"/>
  <c r="V1102" i="5"/>
  <c r="E1102" i="5"/>
  <c r="X1102" i="5" s="1"/>
  <c r="V1103" i="5"/>
  <c r="E1103" i="5"/>
  <c r="V1104" i="5"/>
  <c r="E1104" i="5"/>
  <c r="X1104" i="5" s="1"/>
  <c r="V1105" i="5"/>
  <c r="E1105" i="5"/>
  <c r="V1106" i="5"/>
  <c r="E1106" i="5"/>
  <c r="X1106" i="5" s="1"/>
  <c r="V1107" i="5"/>
  <c r="E1107" i="5"/>
  <c r="V1108" i="5"/>
  <c r="E1108" i="5"/>
  <c r="X1108" i="5" s="1"/>
  <c r="V1109" i="5"/>
  <c r="E1109" i="5"/>
  <c r="V1110" i="5"/>
  <c r="E1110" i="5"/>
  <c r="X1110" i="5" s="1"/>
  <c r="V1111" i="5"/>
  <c r="E1111" i="5"/>
  <c r="V1112" i="5"/>
  <c r="E1112" i="5"/>
  <c r="X1112" i="5" s="1"/>
  <c r="V1113" i="5"/>
  <c r="E1113" i="5"/>
  <c r="V1114" i="5"/>
  <c r="E1114" i="5"/>
  <c r="X1114" i="5" s="1"/>
  <c r="V1115" i="5"/>
  <c r="E1115" i="5"/>
  <c r="V1116" i="5"/>
  <c r="E1116" i="5"/>
  <c r="X1116" i="5" s="1"/>
  <c r="V1117" i="5"/>
  <c r="E1117" i="5"/>
  <c r="V1118" i="5"/>
  <c r="E1118" i="5"/>
  <c r="X1118" i="5" s="1"/>
  <c r="V1119" i="5"/>
  <c r="E1119" i="5"/>
  <c r="V1120" i="5"/>
  <c r="E1120" i="5"/>
  <c r="X1120" i="5" s="1"/>
  <c r="V1121" i="5"/>
  <c r="E1121" i="5"/>
  <c r="V1122" i="5"/>
  <c r="E1122" i="5"/>
  <c r="X1122" i="5" s="1"/>
  <c r="V1123" i="5"/>
  <c r="E1123" i="5"/>
  <c r="V1124" i="5"/>
  <c r="E1124" i="5"/>
  <c r="V1125" i="5"/>
  <c r="E1125" i="5"/>
  <c r="V1126" i="5"/>
  <c r="E1126" i="5"/>
  <c r="V1127" i="5"/>
  <c r="E1127" i="5"/>
  <c r="V1128" i="5"/>
  <c r="E1128" i="5"/>
  <c r="X1128" i="5" s="1"/>
  <c r="V1129" i="5"/>
  <c r="E1129" i="5"/>
  <c r="V1130" i="5"/>
  <c r="E1130" i="5"/>
  <c r="X1130" i="5" s="1"/>
  <c r="V1131" i="5"/>
  <c r="E1131" i="5"/>
  <c r="V1132" i="5"/>
  <c r="E1132" i="5"/>
  <c r="X1132" i="5" s="1"/>
  <c r="V1133" i="5"/>
  <c r="E1133" i="5"/>
  <c r="V1134" i="5"/>
  <c r="E1134" i="5"/>
  <c r="X1134" i="5" s="1"/>
  <c r="V1135" i="5"/>
  <c r="E1135" i="5"/>
  <c r="V1136" i="5"/>
  <c r="E1136" i="5"/>
  <c r="X1136" i="5" s="1"/>
  <c r="V1137" i="5"/>
  <c r="E1137" i="5"/>
  <c r="V1138" i="5"/>
  <c r="E1138" i="5"/>
  <c r="X1138" i="5" s="1"/>
  <c r="V1139" i="5"/>
  <c r="E1139" i="5"/>
  <c r="V1140" i="5"/>
  <c r="E1140" i="5"/>
  <c r="X1140" i="5" s="1"/>
  <c r="V1141" i="5"/>
  <c r="E1141" i="5"/>
  <c r="V1142" i="5"/>
  <c r="E1142" i="5"/>
  <c r="X1142" i="5" s="1"/>
  <c r="V1143" i="5"/>
  <c r="E1143" i="5"/>
  <c r="V1144" i="5"/>
  <c r="E1144" i="5"/>
  <c r="X1144" i="5" s="1"/>
  <c r="V1145" i="5"/>
  <c r="E1145" i="5"/>
  <c r="V1146" i="5"/>
  <c r="E1146" i="5"/>
  <c r="X1146" i="5" s="1"/>
  <c r="V1147" i="5"/>
  <c r="E1147" i="5"/>
  <c r="V1148" i="5"/>
  <c r="E1148" i="5"/>
  <c r="X1148" i="5" s="1"/>
  <c r="V1149" i="5"/>
  <c r="E1149" i="5"/>
  <c r="V1150" i="5"/>
  <c r="E1150" i="5"/>
  <c r="X1150" i="5" s="1"/>
  <c r="V1151" i="5"/>
  <c r="E1151" i="5"/>
  <c r="V1152" i="5"/>
  <c r="E1152" i="5"/>
  <c r="X1152" i="5" s="1"/>
  <c r="V1153" i="5"/>
  <c r="E1153" i="5"/>
  <c r="V1154" i="5"/>
  <c r="E1154" i="5"/>
  <c r="X1154" i="5" s="1"/>
  <c r="V1155" i="5"/>
  <c r="E1155" i="5"/>
  <c r="V1156" i="5"/>
  <c r="E1156" i="5"/>
  <c r="X1156" i="5" s="1"/>
  <c r="V1157" i="5"/>
  <c r="E1157" i="5"/>
  <c r="V1158" i="5"/>
  <c r="E1158" i="5"/>
  <c r="X1158" i="5" s="1"/>
  <c r="V1159" i="5"/>
  <c r="E1159" i="5"/>
  <c r="V1160" i="5"/>
  <c r="E1160" i="5"/>
  <c r="X1160" i="5" s="1"/>
  <c r="V1161" i="5"/>
  <c r="E1161" i="5"/>
  <c r="V1162" i="5"/>
  <c r="E1162" i="5"/>
  <c r="X1162" i="5" s="1"/>
  <c r="V1163" i="5"/>
  <c r="E1163" i="5"/>
  <c r="V1164" i="5"/>
  <c r="E1164" i="5"/>
  <c r="X1164" i="5" s="1"/>
  <c r="V1165" i="5"/>
  <c r="E1165" i="5"/>
  <c r="V1166" i="5"/>
  <c r="E1166" i="5"/>
  <c r="X1166" i="5" s="1"/>
  <c r="V1167" i="5"/>
  <c r="E1167" i="5"/>
  <c r="V1168" i="5"/>
  <c r="E1168" i="5"/>
  <c r="X1168" i="5" s="1"/>
  <c r="V1169" i="5"/>
  <c r="E1169" i="5"/>
  <c r="V1170" i="5"/>
  <c r="E1170" i="5"/>
  <c r="X1170" i="5" s="1"/>
  <c r="V1171" i="5"/>
  <c r="E1171" i="5"/>
  <c r="V1172" i="5"/>
  <c r="E1172" i="5"/>
  <c r="X1172" i="5" s="1"/>
  <c r="V1173" i="5"/>
  <c r="E1173" i="5"/>
  <c r="V1174" i="5"/>
  <c r="E1174" i="5"/>
  <c r="X1174" i="5" s="1"/>
  <c r="V1175" i="5"/>
  <c r="E1175" i="5"/>
  <c r="V1176" i="5"/>
  <c r="E1176" i="5"/>
  <c r="X1176" i="5" s="1"/>
  <c r="V1177" i="5"/>
  <c r="E1177" i="5"/>
  <c r="V1178" i="5"/>
  <c r="E1178" i="5"/>
  <c r="X1178" i="5" s="1"/>
  <c r="V1179" i="5"/>
  <c r="E1179" i="5"/>
  <c r="V1180" i="5"/>
  <c r="E1180" i="5"/>
  <c r="X1180" i="5" s="1"/>
  <c r="V1181" i="5"/>
  <c r="E1181" i="5"/>
  <c r="V1182" i="5"/>
  <c r="E1182" i="5"/>
  <c r="X1182" i="5" s="1"/>
  <c r="V1183" i="5"/>
  <c r="E1183" i="5"/>
  <c r="V1184" i="5"/>
  <c r="E1184" i="5"/>
  <c r="X1184" i="5" s="1"/>
  <c r="V1185" i="5"/>
  <c r="E1185" i="5"/>
  <c r="V1186" i="5"/>
  <c r="E1186" i="5"/>
  <c r="X1186" i="5" s="1"/>
  <c r="V1187" i="5"/>
  <c r="E1187" i="5"/>
  <c r="V1188" i="5"/>
  <c r="E1188" i="5"/>
  <c r="X1188" i="5" s="1"/>
  <c r="V1189" i="5"/>
  <c r="E1189" i="5"/>
  <c r="V1190" i="5"/>
  <c r="E1190" i="5"/>
  <c r="X1190" i="5" s="1"/>
  <c r="V1191" i="5"/>
  <c r="E1191" i="5"/>
  <c r="V1192" i="5"/>
  <c r="E1192" i="5"/>
  <c r="X1192" i="5" s="1"/>
  <c r="V1193" i="5"/>
  <c r="E1193" i="5"/>
  <c r="V1194" i="5"/>
  <c r="E1194" i="5"/>
  <c r="X1194" i="5" s="1"/>
  <c r="V1195" i="5"/>
  <c r="E1195" i="5"/>
  <c r="V1196" i="5"/>
  <c r="E1196" i="5"/>
  <c r="X1196" i="5" s="1"/>
  <c r="V1197" i="5"/>
  <c r="E1197" i="5"/>
  <c r="V1198" i="5"/>
  <c r="E1198" i="5"/>
  <c r="X1198" i="5" s="1"/>
  <c r="V1199" i="5"/>
  <c r="E1199" i="5"/>
  <c r="V1200" i="5"/>
  <c r="E1200" i="5"/>
  <c r="X1200" i="5" s="1"/>
  <c r="V1201" i="5"/>
  <c r="E1201" i="5"/>
  <c r="V1202" i="5"/>
  <c r="E1202" i="5"/>
  <c r="X1202" i="5" s="1"/>
  <c r="V1203" i="5"/>
  <c r="E1203" i="5"/>
  <c r="V1204" i="5"/>
  <c r="E1204" i="5"/>
  <c r="X1204" i="5" s="1"/>
  <c r="V1205" i="5"/>
  <c r="E1205" i="5"/>
  <c r="V1206" i="5"/>
  <c r="E1206" i="5"/>
  <c r="X1206" i="5" s="1"/>
  <c r="V1207" i="5"/>
  <c r="E1207" i="5"/>
  <c r="V1208" i="5"/>
  <c r="E1208" i="5"/>
  <c r="X1208" i="5" s="1"/>
  <c r="V1209" i="5"/>
  <c r="E1209" i="5"/>
  <c r="V1210" i="5"/>
  <c r="E1210" i="5"/>
  <c r="X1210" i="5" s="1"/>
  <c r="V1211" i="5"/>
  <c r="E1211" i="5"/>
  <c r="V1212" i="5"/>
  <c r="E1212" i="5"/>
  <c r="X1212" i="5" s="1"/>
  <c r="V1213" i="5"/>
  <c r="E1213" i="5"/>
  <c r="V1214" i="5"/>
  <c r="E1214" i="5"/>
  <c r="X1214" i="5" s="1"/>
  <c r="V1215" i="5"/>
  <c r="E1215" i="5"/>
  <c r="V1216" i="5"/>
  <c r="E1216" i="5"/>
  <c r="X1216" i="5" s="1"/>
  <c r="V1217" i="5"/>
  <c r="E1217" i="5"/>
  <c r="V1218" i="5"/>
  <c r="E1218" i="5"/>
  <c r="X1218" i="5" s="1"/>
  <c r="V1219" i="5"/>
  <c r="E1219" i="5"/>
  <c r="V1220" i="5"/>
  <c r="E1220" i="5"/>
  <c r="X1220" i="5" s="1"/>
  <c r="V1221" i="5"/>
  <c r="E1221" i="5"/>
  <c r="V1222" i="5"/>
  <c r="E1222" i="5"/>
  <c r="V1223" i="5"/>
  <c r="E1223" i="5"/>
  <c r="V1224" i="5"/>
  <c r="E1224" i="5"/>
  <c r="X1224" i="5" s="1"/>
  <c r="V1225" i="5"/>
  <c r="E1225" i="5"/>
  <c r="V1226" i="5"/>
  <c r="E1226" i="5"/>
  <c r="X1226" i="5" s="1"/>
  <c r="V1227" i="5"/>
  <c r="E1227" i="5"/>
  <c r="V1228" i="5"/>
  <c r="E1228" i="5"/>
  <c r="X1228" i="5" s="1"/>
  <c r="V1229" i="5"/>
  <c r="E1229" i="5"/>
  <c r="V1230" i="5"/>
  <c r="E1230" i="5"/>
  <c r="X1230" i="5" s="1"/>
  <c r="V1231" i="5"/>
  <c r="E1231" i="5"/>
  <c r="V1232" i="5"/>
  <c r="E1232" i="5"/>
  <c r="X1232" i="5" s="1"/>
  <c r="V1233" i="5"/>
  <c r="E1233" i="5"/>
  <c r="V1234" i="5"/>
  <c r="E1234" i="5"/>
  <c r="X1234" i="5" s="1"/>
  <c r="V1235" i="5"/>
  <c r="E1235" i="5"/>
  <c r="V1236" i="5"/>
  <c r="E1236" i="5"/>
  <c r="V1237" i="5"/>
  <c r="E1237" i="5"/>
  <c r="V1238" i="5"/>
  <c r="E1238" i="5"/>
  <c r="X1238" i="5" s="1"/>
  <c r="V1239" i="5"/>
  <c r="E1239" i="5"/>
  <c r="V1240" i="5"/>
  <c r="E1240" i="5"/>
  <c r="X1240" i="5" s="1"/>
  <c r="V1241" i="5"/>
  <c r="E1241" i="5"/>
  <c r="V1242" i="5"/>
  <c r="E1242" i="5"/>
  <c r="X1242" i="5" s="1"/>
  <c r="V1243" i="5"/>
  <c r="E1243" i="5"/>
  <c r="V1244" i="5"/>
  <c r="E1244" i="5"/>
  <c r="X1244" i="5" s="1"/>
  <c r="V1245" i="5"/>
  <c r="E1245" i="5"/>
  <c r="V1246" i="5"/>
  <c r="E1246" i="5"/>
  <c r="X1246" i="5" s="1"/>
  <c r="V1247" i="5"/>
  <c r="E1247" i="5"/>
  <c r="V1248" i="5"/>
  <c r="E1248" i="5"/>
  <c r="X1248" i="5" s="1"/>
  <c r="V1249" i="5"/>
  <c r="E1249" i="5"/>
  <c r="V1250" i="5"/>
  <c r="E1250" i="5"/>
  <c r="X1250" i="5" s="1"/>
  <c r="V1251" i="5"/>
  <c r="E1251" i="5"/>
  <c r="V1252" i="5"/>
  <c r="E1252" i="5"/>
  <c r="X1252" i="5" s="1"/>
  <c r="V1253" i="5"/>
  <c r="E1253" i="5"/>
  <c r="V1254" i="5"/>
  <c r="E1254" i="5"/>
  <c r="V1255" i="5"/>
  <c r="E1255" i="5"/>
  <c r="V1256" i="5"/>
  <c r="E1256" i="5"/>
  <c r="X1256" i="5" s="1"/>
  <c r="V1257" i="5"/>
  <c r="E1257" i="5"/>
  <c r="V1258" i="5"/>
  <c r="E1258" i="5"/>
  <c r="X1258" i="5" s="1"/>
  <c r="V1259" i="5"/>
  <c r="E1259" i="5"/>
  <c r="V1260" i="5"/>
  <c r="E1260" i="5"/>
  <c r="X1260" i="5" s="1"/>
  <c r="V1261" i="5"/>
  <c r="E1261" i="5"/>
  <c r="V1262" i="5"/>
  <c r="E1262" i="5"/>
  <c r="X1262" i="5" s="1"/>
  <c r="V1263" i="5"/>
  <c r="E1263" i="5"/>
  <c r="V1264" i="5"/>
  <c r="E1264" i="5"/>
  <c r="X1264" i="5" s="1"/>
  <c r="V1265" i="5"/>
  <c r="E1265" i="5"/>
  <c r="V1266" i="5"/>
  <c r="E1266" i="5"/>
  <c r="X1266" i="5" s="1"/>
  <c r="V1267" i="5"/>
  <c r="E1267" i="5"/>
  <c r="V1268" i="5"/>
  <c r="E1268" i="5"/>
  <c r="X1268" i="5" s="1"/>
  <c r="V1269" i="5"/>
  <c r="E1269" i="5"/>
  <c r="V1270" i="5"/>
  <c r="E1270" i="5"/>
  <c r="X1270" i="5" s="1"/>
  <c r="V1271" i="5"/>
  <c r="E1271" i="5"/>
  <c r="V1272" i="5"/>
  <c r="E1272" i="5"/>
  <c r="X1272" i="5" s="1"/>
  <c r="V1273" i="5"/>
  <c r="E1273" i="5"/>
  <c r="V1274" i="5"/>
  <c r="E1274" i="5"/>
  <c r="X1274" i="5" s="1"/>
  <c r="V1275" i="5"/>
  <c r="E1275" i="5"/>
  <c r="V1276" i="5"/>
  <c r="E1276" i="5"/>
  <c r="X1276" i="5" s="1"/>
  <c r="V1277" i="5"/>
  <c r="E1277" i="5"/>
  <c r="V1278" i="5"/>
  <c r="E1278" i="5"/>
  <c r="X1278" i="5" s="1"/>
  <c r="V1279" i="5"/>
  <c r="E1279" i="5"/>
  <c r="V1280" i="5"/>
  <c r="E1280" i="5"/>
  <c r="X1280" i="5" s="1"/>
  <c r="V1281" i="5"/>
  <c r="E1281" i="5"/>
  <c r="V1282" i="5"/>
  <c r="E1282" i="5"/>
  <c r="X1282" i="5" s="1"/>
  <c r="V1283" i="5"/>
  <c r="E1283" i="5"/>
  <c r="V1284" i="5"/>
  <c r="E1284" i="5"/>
  <c r="X1284" i="5" s="1"/>
  <c r="V1285" i="5"/>
  <c r="E1285" i="5"/>
  <c r="V1286" i="5"/>
  <c r="E1286" i="5"/>
  <c r="X1286" i="5" s="1"/>
  <c r="V1287" i="5"/>
  <c r="E1287" i="5"/>
  <c r="V1288" i="5"/>
  <c r="E1288" i="5"/>
  <c r="X1288" i="5" s="1"/>
  <c r="V1289" i="5"/>
  <c r="E1289" i="5"/>
  <c r="V1290" i="5"/>
  <c r="E1290" i="5"/>
  <c r="X1290" i="5" s="1"/>
  <c r="V1291" i="5"/>
  <c r="E1291" i="5"/>
  <c r="V1292" i="5"/>
  <c r="E1292" i="5"/>
  <c r="X1292" i="5" s="1"/>
  <c r="V1293" i="5"/>
  <c r="E1293" i="5"/>
  <c r="V1294" i="5"/>
  <c r="E1294" i="5"/>
  <c r="X1294" i="5" s="1"/>
  <c r="V1295" i="5"/>
  <c r="E1295" i="5"/>
  <c r="V1296" i="5"/>
  <c r="E1296" i="5"/>
  <c r="X1296" i="5" s="1"/>
  <c r="V1297" i="5"/>
  <c r="E1297" i="5"/>
  <c r="V1298" i="5"/>
  <c r="E1298" i="5"/>
  <c r="X1298" i="5" s="1"/>
  <c r="V1299" i="5"/>
  <c r="E1299" i="5"/>
  <c r="V1300" i="5"/>
  <c r="E1300" i="5"/>
  <c r="X1300" i="5" s="1"/>
  <c r="V1301" i="5"/>
  <c r="E1301" i="5"/>
  <c r="V1302" i="5"/>
  <c r="E1302" i="5"/>
  <c r="X1302" i="5" s="1"/>
  <c r="V1303" i="5"/>
  <c r="E1303" i="5"/>
  <c r="V1304" i="5"/>
  <c r="E1304" i="5"/>
  <c r="X1304" i="5" s="1"/>
  <c r="V1305" i="5"/>
  <c r="E1305" i="5"/>
  <c r="V1306" i="5"/>
  <c r="E1306" i="5"/>
  <c r="X1306" i="5" s="1"/>
  <c r="V1307" i="5"/>
  <c r="E1307" i="5"/>
  <c r="V1308" i="5"/>
  <c r="E1308" i="5"/>
  <c r="X1308" i="5" s="1"/>
  <c r="V1309" i="5"/>
  <c r="E1309" i="5"/>
  <c r="V1310" i="5"/>
  <c r="E1310" i="5"/>
  <c r="X1310" i="5" s="1"/>
  <c r="V1311" i="5"/>
  <c r="E1311" i="5"/>
  <c r="V1312" i="5"/>
  <c r="E1312" i="5"/>
  <c r="X1312" i="5" s="1"/>
  <c r="V1313" i="5"/>
  <c r="E1313" i="5"/>
  <c r="V1314" i="5"/>
  <c r="E1314" i="5"/>
  <c r="X1314" i="5" s="1"/>
  <c r="V1315" i="5"/>
  <c r="E1315" i="5"/>
  <c r="V1316" i="5"/>
  <c r="E1316" i="5"/>
  <c r="X1316" i="5" s="1"/>
  <c r="V1317" i="5"/>
  <c r="E1317" i="5"/>
  <c r="V1318" i="5"/>
  <c r="E1318" i="5"/>
  <c r="X1318" i="5" s="1"/>
  <c r="V1319" i="5"/>
  <c r="E1319" i="5"/>
  <c r="V1320" i="5"/>
  <c r="E1320" i="5"/>
  <c r="X1320" i="5" s="1"/>
  <c r="V1321" i="5"/>
  <c r="E1321" i="5"/>
  <c r="V1322" i="5"/>
  <c r="E1322" i="5"/>
  <c r="X1322" i="5" s="1"/>
  <c r="V1323" i="5"/>
  <c r="E1323" i="5"/>
  <c r="V1324" i="5"/>
  <c r="E1324" i="5"/>
  <c r="X1324" i="5" s="1"/>
  <c r="V1325" i="5"/>
  <c r="E1325" i="5"/>
  <c r="V1326" i="5"/>
  <c r="E1326" i="5"/>
  <c r="X1326" i="5" s="1"/>
  <c r="V1327" i="5"/>
  <c r="E1327" i="5"/>
  <c r="V1328" i="5"/>
  <c r="E1328" i="5"/>
  <c r="V1329" i="5"/>
  <c r="E1329" i="5"/>
  <c r="V1330" i="5"/>
  <c r="E1330" i="5"/>
  <c r="X1330" i="5" s="1"/>
  <c r="V1331" i="5"/>
  <c r="E1331" i="5"/>
  <c r="V1332" i="5"/>
  <c r="E1332" i="5"/>
  <c r="X1332" i="5" s="1"/>
  <c r="V1333" i="5"/>
  <c r="E1333" i="5"/>
  <c r="V1334" i="5"/>
  <c r="E1334" i="5"/>
  <c r="X1334" i="5" s="1"/>
  <c r="V1335" i="5"/>
  <c r="E1335" i="5"/>
  <c r="V1336" i="5"/>
  <c r="E1336" i="5"/>
  <c r="X1336" i="5" s="1"/>
  <c r="V1337" i="5"/>
  <c r="E1337" i="5"/>
  <c r="V1338" i="5"/>
  <c r="E1338" i="5"/>
  <c r="X1338" i="5" s="1"/>
  <c r="V1339" i="5"/>
  <c r="E1339" i="5"/>
  <c r="V1340" i="5"/>
  <c r="E1340" i="5"/>
  <c r="X1340" i="5" s="1"/>
  <c r="V1341" i="5"/>
  <c r="E1341" i="5"/>
  <c r="V1342" i="5"/>
  <c r="E1342" i="5"/>
  <c r="X1342" i="5" s="1"/>
  <c r="V1343" i="5"/>
  <c r="E1343" i="5"/>
  <c r="V1344" i="5"/>
  <c r="E1344" i="5"/>
  <c r="X1344" i="5" s="1"/>
  <c r="V1345" i="5"/>
  <c r="E1345" i="5"/>
  <c r="V1346" i="5"/>
  <c r="E1346" i="5"/>
  <c r="X1346" i="5" s="1"/>
  <c r="V1347" i="5"/>
  <c r="E1347" i="5"/>
  <c r="V1348" i="5"/>
  <c r="E1348" i="5"/>
  <c r="X1348" i="5" s="1"/>
  <c r="V1349" i="5"/>
  <c r="E1349" i="5"/>
  <c r="V1350" i="5"/>
  <c r="E1350" i="5"/>
  <c r="X1350" i="5" s="1"/>
  <c r="V1351" i="5"/>
  <c r="E1351" i="5"/>
  <c r="V1352" i="5"/>
  <c r="E1352" i="5"/>
  <c r="V1353" i="5"/>
  <c r="E1353" i="5"/>
  <c r="V1354" i="5"/>
  <c r="E1354" i="5"/>
  <c r="X1354" i="5" s="1"/>
  <c r="V1355" i="5"/>
  <c r="E1355" i="5"/>
  <c r="V1356" i="5"/>
  <c r="E1356" i="5"/>
  <c r="X1356" i="5" s="1"/>
  <c r="V1357" i="5"/>
  <c r="E1357" i="5"/>
  <c r="V1358" i="5"/>
  <c r="E1358" i="5"/>
  <c r="X1358" i="5" s="1"/>
  <c r="V1359" i="5"/>
  <c r="E1359" i="5"/>
  <c r="V1360" i="5"/>
  <c r="E1360" i="5"/>
  <c r="X1360" i="5" s="1"/>
  <c r="V1361" i="5"/>
  <c r="E1361" i="5"/>
  <c r="V1362" i="5"/>
  <c r="E1362" i="5"/>
  <c r="X1362" i="5" s="1"/>
  <c r="V1363" i="5"/>
  <c r="E1363" i="5"/>
  <c r="V1364" i="5"/>
  <c r="E1364" i="5"/>
  <c r="X1364" i="5" s="1"/>
  <c r="V1365" i="5"/>
  <c r="E1365" i="5"/>
  <c r="V1366" i="5"/>
  <c r="E1366" i="5"/>
  <c r="X1366" i="5" s="1"/>
  <c r="V1367" i="5"/>
  <c r="E1367" i="5"/>
  <c r="V1368" i="5"/>
  <c r="E1368" i="5"/>
  <c r="X1368" i="5" s="1"/>
  <c r="V1369" i="5"/>
  <c r="E1369" i="5"/>
  <c r="V1370" i="5"/>
  <c r="E1370" i="5"/>
  <c r="V1371" i="5"/>
  <c r="E1371" i="5"/>
  <c r="V1372" i="5"/>
  <c r="E1372" i="5"/>
  <c r="X1372" i="5" s="1"/>
  <c r="V1373" i="5"/>
  <c r="E1373" i="5"/>
  <c r="V1374" i="5"/>
  <c r="E1374" i="5"/>
  <c r="X1374" i="5" s="1"/>
  <c r="V1375" i="5"/>
  <c r="E1375" i="5"/>
  <c r="V1376" i="5"/>
  <c r="E1376" i="5"/>
  <c r="V1377" i="5"/>
  <c r="E1377" i="5"/>
  <c r="V1378" i="5"/>
  <c r="E1378" i="5"/>
  <c r="V1379" i="5"/>
  <c r="E1379" i="5"/>
  <c r="V1380" i="5"/>
  <c r="E1380" i="5"/>
  <c r="X1380" i="5" s="1"/>
  <c r="V1381" i="5"/>
  <c r="E1381" i="5"/>
  <c r="V1382" i="5"/>
  <c r="E1382" i="5"/>
  <c r="X1382" i="5" s="1"/>
  <c r="V1383" i="5"/>
  <c r="E1383" i="5"/>
  <c r="V1384" i="5"/>
  <c r="E1384" i="5"/>
  <c r="X1384" i="5" s="1"/>
  <c r="V1385" i="5"/>
  <c r="E1385" i="5"/>
  <c r="V1386" i="5"/>
  <c r="E1386" i="5"/>
  <c r="X1386" i="5" s="1"/>
  <c r="V1387" i="5"/>
  <c r="E1387" i="5"/>
  <c r="V1388" i="5"/>
  <c r="E1388" i="5"/>
  <c r="X1388" i="5" s="1"/>
  <c r="V1389" i="5"/>
  <c r="E1389" i="5"/>
  <c r="V1390" i="5"/>
  <c r="E1390" i="5"/>
  <c r="X1390" i="5" s="1"/>
  <c r="V1391" i="5"/>
  <c r="E1391" i="5"/>
  <c r="V1392" i="5"/>
  <c r="E1392" i="5"/>
  <c r="X1392" i="5" s="1"/>
  <c r="V1393" i="5"/>
  <c r="E1393" i="5"/>
  <c r="V1394" i="5"/>
  <c r="E1394" i="5"/>
  <c r="X1394" i="5" s="1"/>
  <c r="V1395" i="5"/>
  <c r="E1395" i="5"/>
  <c r="V1396" i="5"/>
  <c r="E1396" i="5"/>
  <c r="X1396" i="5" s="1"/>
  <c r="V1397" i="5"/>
  <c r="E1397" i="5"/>
  <c r="V1398" i="5"/>
  <c r="E1398" i="5"/>
  <c r="X1398" i="5" s="1"/>
  <c r="V1399" i="5"/>
  <c r="E1399" i="5"/>
  <c r="V1400" i="5"/>
  <c r="E1400" i="5"/>
  <c r="V1401" i="5"/>
  <c r="E1401" i="5"/>
  <c r="V1402" i="5"/>
  <c r="E1402" i="5"/>
  <c r="X1402" i="5" s="1"/>
  <c r="V1403" i="5"/>
  <c r="E1403" i="5"/>
  <c r="V1404" i="5"/>
  <c r="E1404" i="5"/>
  <c r="X1404" i="5" s="1"/>
  <c r="V1405" i="5"/>
  <c r="E1405" i="5"/>
  <c r="V1406" i="5"/>
  <c r="E1406" i="5"/>
  <c r="X1406" i="5" s="1"/>
  <c r="V1407" i="5"/>
  <c r="E1407" i="5"/>
  <c r="V1408" i="5"/>
  <c r="E1408" i="5"/>
  <c r="X1408" i="5" s="1"/>
  <c r="V1409" i="5"/>
  <c r="E1409" i="5"/>
  <c r="V1410" i="5"/>
  <c r="E1410" i="5"/>
  <c r="X1410" i="5" s="1"/>
  <c r="V1411" i="5"/>
  <c r="E1411" i="5"/>
  <c r="V1412" i="5"/>
  <c r="E1412" i="5"/>
  <c r="X1412" i="5" s="1"/>
  <c r="V1413" i="5"/>
  <c r="E1413" i="5"/>
  <c r="V1414" i="5"/>
  <c r="E1414" i="5"/>
  <c r="X1414" i="5" s="1"/>
  <c r="V1415" i="5"/>
  <c r="E1415" i="5"/>
  <c r="V1416" i="5"/>
  <c r="E1416" i="5"/>
  <c r="X1416" i="5" s="1"/>
  <c r="V1417" i="5"/>
  <c r="E1417" i="5"/>
  <c r="V1418" i="5"/>
  <c r="E1418" i="5"/>
  <c r="X1418" i="5" s="1"/>
  <c r="V1419" i="5"/>
  <c r="E1419" i="5"/>
  <c r="V1420" i="5"/>
  <c r="E1420" i="5"/>
  <c r="X1420" i="5" s="1"/>
  <c r="V1421" i="5"/>
  <c r="E1421" i="5"/>
  <c r="V1422" i="5"/>
  <c r="E1422" i="5"/>
  <c r="X1422" i="5" s="1"/>
  <c r="V1423" i="5"/>
  <c r="E1423" i="5"/>
  <c r="V1424" i="5"/>
  <c r="E1424" i="5"/>
  <c r="X1424" i="5" s="1"/>
  <c r="V1425" i="5"/>
  <c r="E1425" i="5"/>
  <c r="V1426" i="5"/>
  <c r="E1426" i="5"/>
  <c r="X1426" i="5" s="1"/>
  <c r="V1427" i="5"/>
  <c r="E1427" i="5"/>
  <c r="V1428" i="5"/>
  <c r="E1428" i="5"/>
  <c r="X1428" i="5" s="1"/>
  <c r="V1429" i="5"/>
  <c r="E1429" i="5"/>
  <c r="V1430" i="5"/>
  <c r="E1430" i="5"/>
  <c r="X1430" i="5" s="1"/>
  <c r="V1431" i="5"/>
  <c r="E1431" i="5"/>
  <c r="V1432" i="5"/>
  <c r="E1432" i="5"/>
  <c r="X1432" i="5" s="1"/>
  <c r="V1433" i="5"/>
  <c r="E1433" i="5"/>
  <c r="V1434" i="5"/>
  <c r="E1434" i="5"/>
  <c r="X1434" i="5" s="1"/>
  <c r="V1435" i="5"/>
  <c r="E1435" i="5"/>
  <c r="V1436" i="5"/>
  <c r="E1436" i="5"/>
  <c r="X1436" i="5" s="1"/>
  <c r="V1437" i="5"/>
  <c r="E1437" i="5"/>
  <c r="V1438" i="5"/>
  <c r="E1438" i="5"/>
  <c r="X1438" i="5" s="1"/>
  <c r="V1439" i="5"/>
  <c r="E1439" i="5"/>
  <c r="V1440" i="5"/>
  <c r="E1440" i="5"/>
  <c r="X1440" i="5" s="1"/>
  <c r="V1441" i="5"/>
  <c r="E1441" i="5"/>
  <c r="V1442" i="5"/>
  <c r="E1442" i="5"/>
  <c r="X1442" i="5" s="1"/>
  <c r="V1443" i="5"/>
  <c r="E1443" i="5"/>
  <c r="V1444" i="5"/>
  <c r="E1444" i="5"/>
  <c r="V1445" i="5"/>
  <c r="E1445" i="5"/>
  <c r="V1446" i="5"/>
  <c r="E1446" i="5"/>
  <c r="X1446" i="5" s="1"/>
  <c r="V1447" i="5"/>
  <c r="E1447" i="5"/>
  <c r="V1448" i="5"/>
  <c r="E1448" i="5"/>
  <c r="X1448" i="5" s="1"/>
  <c r="V1449" i="5"/>
  <c r="E1449" i="5"/>
  <c r="V1450" i="5"/>
  <c r="E1450" i="5"/>
  <c r="X1450" i="5" s="1"/>
  <c r="V1451" i="5"/>
  <c r="E1451" i="5"/>
  <c r="V1452" i="5"/>
  <c r="E1452" i="5"/>
  <c r="X1452" i="5" s="1"/>
  <c r="V1453" i="5"/>
  <c r="E1453" i="5"/>
  <c r="V1454" i="5"/>
  <c r="E1454" i="5"/>
  <c r="X1454" i="5" s="1"/>
  <c r="V1455" i="5"/>
  <c r="E1455" i="5"/>
  <c r="V1456" i="5"/>
  <c r="E1456" i="5"/>
  <c r="X1456" i="5" s="1"/>
  <c r="V1457" i="5"/>
  <c r="E1457" i="5"/>
  <c r="V1458" i="5"/>
  <c r="E1458" i="5"/>
  <c r="X1458" i="5" s="1"/>
  <c r="V1459" i="5"/>
  <c r="E1459" i="5"/>
  <c r="V1460" i="5"/>
  <c r="E1460" i="5"/>
  <c r="X1460" i="5" s="1"/>
  <c r="V1461" i="5"/>
  <c r="E1461" i="5"/>
  <c r="V1462" i="5"/>
  <c r="E1462" i="5"/>
  <c r="X1462" i="5" s="1"/>
  <c r="V1463" i="5"/>
  <c r="E1463" i="5"/>
  <c r="V1464" i="5"/>
  <c r="E1464" i="5"/>
  <c r="X1464" i="5" s="1"/>
  <c r="V1465" i="5"/>
  <c r="E1465" i="5"/>
  <c r="V1466" i="5"/>
  <c r="E1466" i="5"/>
  <c r="X1466" i="5" s="1"/>
  <c r="V1467" i="5"/>
  <c r="E1467" i="5"/>
  <c r="V1468" i="5"/>
  <c r="E1468" i="5"/>
  <c r="X1468" i="5" s="1"/>
  <c r="V1469" i="5"/>
  <c r="E1469" i="5"/>
  <c r="V1470" i="5"/>
  <c r="E1470" i="5"/>
  <c r="X1470" i="5" s="1"/>
  <c r="V1471" i="5"/>
  <c r="E1471" i="5"/>
  <c r="V1472" i="5"/>
  <c r="E1472" i="5"/>
  <c r="X1472" i="5" s="1"/>
  <c r="V1473" i="5"/>
  <c r="E1473" i="5"/>
  <c r="V1474" i="5"/>
  <c r="E1474" i="5"/>
  <c r="X1474" i="5" s="1"/>
  <c r="V1475" i="5"/>
  <c r="E1475" i="5"/>
  <c r="V1476" i="5"/>
  <c r="E1476" i="5"/>
  <c r="X1476" i="5" s="1"/>
  <c r="V1477" i="5"/>
  <c r="E1477" i="5"/>
  <c r="V1478" i="5"/>
  <c r="E1478" i="5"/>
  <c r="X1478" i="5" s="1"/>
  <c r="V1479" i="5"/>
  <c r="E1479" i="5"/>
  <c r="V1480" i="5"/>
  <c r="E1480" i="5"/>
  <c r="X1480" i="5" s="1"/>
  <c r="V1481" i="5"/>
  <c r="E1481" i="5"/>
  <c r="V1482" i="5"/>
  <c r="E1482" i="5"/>
  <c r="X1482" i="5" s="1"/>
  <c r="V1483" i="5"/>
  <c r="E1483" i="5"/>
  <c r="V1484" i="5"/>
  <c r="E1484" i="5"/>
  <c r="X1484" i="5" s="1"/>
  <c r="V1485" i="5"/>
  <c r="E1485" i="5"/>
  <c r="V1486" i="5"/>
  <c r="E1486" i="5"/>
  <c r="X1486" i="5" s="1"/>
  <c r="V1487" i="5"/>
  <c r="E1487" i="5"/>
  <c r="V1488" i="5"/>
  <c r="E1488" i="5"/>
  <c r="X1488" i="5" s="1"/>
  <c r="V1489" i="5"/>
  <c r="E1489" i="5"/>
  <c r="V1490" i="5"/>
  <c r="E1490" i="5"/>
  <c r="X1490" i="5" s="1"/>
  <c r="V1491" i="5"/>
  <c r="E1491" i="5"/>
  <c r="V1492" i="5"/>
  <c r="E1492" i="5"/>
  <c r="X1492" i="5" s="1"/>
  <c r="V1493" i="5"/>
  <c r="E1493" i="5"/>
  <c r="V1494" i="5"/>
  <c r="E1494" i="5"/>
  <c r="X1494" i="5" s="1"/>
  <c r="V1495" i="5"/>
  <c r="E1495" i="5"/>
  <c r="V1496" i="5"/>
  <c r="E1496" i="5"/>
  <c r="X1496" i="5" s="1"/>
  <c r="V1497" i="5"/>
  <c r="E1497" i="5"/>
  <c r="V1498" i="5"/>
  <c r="E1498" i="5"/>
  <c r="X1498" i="5" s="1"/>
  <c r="V1499" i="5"/>
  <c r="E1499" i="5"/>
  <c r="V1500" i="5"/>
  <c r="E1500" i="5"/>
  <c r="X1500" i="5" s="1"/>
  <c r="V1501" i="5"/>
  <c r="E1501" i="5"/>
  <c r="V1502" i="5"/>
  <c r="E1502" i="5"/>
  <c r="X1502" i="5" s="1"/>
  <c r="V1503" i="5"/>
  <c r="E1503" i="5"/>
  <c r="V1504" i="5"/>
  <c r="E1504" i="5"/>
  <c r="X1504" i="5" s="1"/>
  <c r="V1505" i="5"/>
  <c r="E1505" i="5"/>
  <c r="V1506" i="5"/>
  <c r="E1506" i="5"/>
  <c r="X1506" i="5" s="1"/>
  <c r="V1507" i="5"/>
  <c r="E1507" i="5"/>
  <c r="V1508" i="5"/>
  <c r="E1508" i="5"/>
  <c r="X1508" i="5" s="1"/>
  <c r="V1509" i="5"/>
  <c r="E1509" i="5"/>
  <c r="V1510" i="5"/>
  <c r="E1510" i="5"/>
  <c r="X1510" i="5" s="1"/>
  <c r="V1511" i="5"/>
  <c r="E1511" i="5"/>
  <c r="V1512" i="5"/>
  <c r="E1512" i="5"/>
  <c r="X1512" i="5" s="1"/>
  <c r="V1513" i="5"/>
  <c r="E1513" i="5"/>
  <c r="V1514" i="5"/>
  <c r="E1514" i="5"/>
  <c r="X1514" i="5" s="1"/>
  <c r="V1515" i="5"/>
  <c r="E1515" i="5"/>
  <c r="V1516" i="5"/>
  <c r="E1516" i="5"/>
  <c r="V1517" i="5"/>
  <c r="E1517" i="5"/>
  <c r="V1518" i="5"/>
  <c r="E1518" i="5"/>
  <c r="X1518" i="5" s="1"/>
  <c r="V1519" i="5"/>
  <c r="E1519" i="5"/>
  <c r="V1520" i="5"/>
  <c r="E1520" i="5"/>
  <c r="X1520" i="5" s="1"/>
  <c r="V1521" i="5"/>
  <c r="E1521" i="5"/>
  <c r="V1522" i="5"/>
  <c r="E1522" i="5"/>
  <c r="X1522" i="5" s="1"/>
  <c r="V1523" i="5"/>
  <c r="E1523" i="5"/>
  <c r="V1524" i="5"/>
  <c r="E1524" i="5"/>
  <c r="X1524" i="5" s="1"/>
  <c r="V1525" i="5"/>
  <c r="E1525" i="5"/>
  <c r="V1526" i="5"/>
  <c r="E1526" i="5"/>
  <c r="X1526" i="5" s="1"/>
  <c r="V1527" i="5"/>
  <c r="E1527" i="5"/>
  <c r="V1528" i="5"/>
  <c r="E1528" i="5"/>
  <c r="X1528" i="5" s="1"/>
  <c r="V1529" i="5"/>
  <c r="E1529" i="5"/>
  <c r="V1530" i="5"/>
  <c r="E1530" i="5"/>
  <c r="X1530" i="5" s="1"/>
  <c r="V1531" i="5"/>
  <c r="E1531" i="5"/>
  <c r="V1532" i="5"/>
  <c r="E1532" i="5"/>
  <c r="X1532" i="5" s="1"/>
  <c r="V1533" i="5"/>
  <c r="E1533" i="5"/>
  <c r="V1534" i="5"/>
  <c r="E1534" i="5"/>
  <c r="X1534" i="5" s="1"/>
  <c r="V1535" i="5"/>
  <c r="E1535" i="5"/>
  <c r="V1536" i="5"/>
  <c r="E1536" i="5"/>
  <c r="V1537" i="5"/>
  <c r="E1537" i="5"/>
  <c r="V1538" i="5"/>
  <c r="E1538" i="5"/>
  <c r="X1538" i="5" s="1"/>
  <c r="V1539" i="5"/>
  <c r="E1539" i="5"/>
  <c r="V1540" i="5"/>
  <c r="E1540" i="5"/>
  <c r="X1540" i="5" s="1"/>
  <c r="V1541" i="5"/>
  <c r="E1541" i="5"/>
  <c r="V1542" i="5"/>
  <c r="E1542" i="5"/>
  <c r="X1542" i="5" s="1"/>
  <c r="V1543" i="5"/>
  <c r="E1543" i="5"/>
  <c r="V1544" i="5"/>
  <c r="E1544" i="5"/>
  <c r="X1544" i="5" s="1"/>
  <c r="V1545" i="5"/>
  <c r="E1545" i="5"/>
  <c r="V1546" i="5"/>
  <c r="E1546" i="5"/>
  <c r="X1546" i="5" s="1"/>
  <c r="V1547" i="5"/>
  <c r="E1547" i="5"/>
  <c r="V1548" i="5"/>
  <c r="E1548" i="5"/>
  <c r="X1548" i="5" s="1"/>
  <c r="V1549" i="5"/>
  <c r="E1549" i="5"/>
  <c r="V1550" i="5"/>
  <c r="E1550" i="5"/>
  <c r="X1550" i="5" s="1"/>
  <c r="V1551" i="5"/>
  <c r="E1551" i="5"/>
  <c r="V1552" i="5"/>
  <c r="E1552" i="5"/>
  <c r="X1552" i="5" s="1"/>
  <c r="V1553" i="5"/>
  <c r="E1553" i="5"/>
  <c r="V1554" i="5"/>
  <c r="E1554" i="5"/>
  <c r="X1554" i="5" s="1"/>
  <c r="V1555" i="5"/>
  <c r="E1555" i="5"/>
  <c r="V1556" i="5"/>
  <c r="E1556" i="5"/>
  <c r="X1556" i="5" s="1"/>
  <c r="V1557" i="5"/>
  <c r="E1557" i="5"/>
  <c r="V1558" i="5"/>
  <c r="E1558" i="5"/>
  <c r="X1558" i="5" s="1"/>
  <c r="V1559" i="5"/>
  <c r="E1559" i="5"/>
  <c r="V1560" i="5"/>
  <c r="E1560" i="5"/>
  <c r="X1560" i="5" s="1"/>
  <c r="V1561" i="5"/>
  <c r="E1561" i="5"/>
  <c r="V1562" i="5"/>
  <c r="E1562" i="5"/>
  <c r="X1562" i="5" s="1"/>
  <c r="V1563" i="5"/>
  <c r="E1563" i="5"/>
  <c r="V1564" i="5"/>
  <c r="E1564" i="5"/>
  <c r="X1564" i="5" s="1"/>
  <c r="V1565" i="5"/>
  <c r="E1565" i="5"/>
  <c r="V1566" i="5"/>
  <c r="E1566" i="5"/>
  <c r="X1566" i="5" s="1"/>
  <c r="V1567" i="5"/>
  <c r="E1567" i="5"/>
  <c r="V1568" i="5"/>
  <c r="E1568" i="5"/>
  <c r="X1568" i="5" s="1"/>
  <c r="V1569" i="5"/>
  <c r="E1569" i="5"/>
  <c r="V1570" i="5"/>
  <c r="E1570" i="5"/>
  <c r="X1570" i="5" s="1"/>
  <c r="V1571" i="5"/>
  <c r="E1571" i="5"/>
  <c r="V1572" i="5"/>
  <c r="E1572" i="5"/>
  <c r="X1572" i="5" s="1"/>
  <c r="V1573" i="5"/>
  <c r="E1573" i="5"/>
  <c r="V1574" i="5"/>
  <c r="E1574" i="5"/>
  <c r="X1574" i="5" s="1"/>
  <c r="V1575" i="5"/>
  <c r="E1575" i="5"/>
  <c r="V1576" i="5"/>
  <c r="E1576" i="5"/>
  <c r="X1576" i="5" s="1"/>
  <c r="V1577" i="5"/>
  <c r="E1577" i="5"/>
  <c r="V1578" i="5"/>
  <c r="E1578" i="5"/>
  <c r="X1578" i="5" s="1"/>
  <c r="V1579" i="5"/>
  <c r="E1579" i="5"/>
  <c r="V1580" i="5"/>
  <c r="E1580" i="5"/>
  <c r="X1580" i="5" s="1"/>
  <c r="V1581" i="5"/>
  <c r="E1581" i="5"/>
  <c r="V1582" i="5"/>
  <c r="E1582" i="5"/>
  <c r="X1582" i="5" s="1"/>
  <c r="V1583" i="5"/>
  <c r="E1583" i="5"/>
  <c r="V1584" i="5"/>
  <c r="E1584" i="5"/>
  <c r="X1584" i="5" s="1"/>
  <c r="V1585" i="5"/>
  <c r="E1585" i="5"/>
  <c r="V1586" i="5"/>
  <c r="E1586" i="5"/>
  <c r="X1586" i="5" s="1"/>
  <c r="V1587" i="5"/>
  <c r="E1587" i="5"/>
  <c r="V1588" i="5"/>
  <c r="E1588" i="5"/>
  <c r="X1588" i="5" s="1"/>
  <c r="V1589" i="5"/>
  <c r="E1589" i="5"/>
  <c r="V1590" i="5"/>
  <c r="E1590" i="5"/>
  <c r="X1590" i="5" s="1"/>
  <c r="V1591" i="5"/>
  <c r="E1591" i="5"/>
  <c r="V1592" i="5"/>
  <c r="E1592" i="5"/>
  <c r="X1592" i="5" s="1"/>
  <c r="V1593" i="5"/>
  <c r="E1593" i="5"/>
  <c r="V1594" i="5"/>
  <c r="E1594" i="5"/>
  <c r="X1594" i="5" s="1"/>
  <c r="V1595" i="5"/>
  <c r="E1595" i="5"/>
  <c r="V1596" i="5"/>
  <c r="E1596" i="5"/>
  <c r="X1596" i="5" s="1"/>
  <c r="V1597" i="5"/>
  <c r="E1597" i="5"/>
  <c r="V1598" i="5"/>
  <c r="E1598" i="5"/>
  <c r="X1598" i="5" s="1"/>
  <c r="V1599" i="5"/>
  <c r="E1599" i="5"/>
  <c r="V1600" i="5"/>
  <c r="E1600" i="5"/>
  <c r="V1601" i="5"/>
  <c r="E1601" i="5"/>
  <c r="V1602" i="5"/>
  <c r="E1602" i="5"/>
  <c r="X1602" i="5" s="1"/>
  <c r="V1603" i="5"/>
  <c r="E1603" i="5"/>
  <c r="V1604" i="5"/>
  <c r="E1604" i="5"/>
  <c r="X1604" i="5" s="1"/>
  <c r="V1605" i="5"/>
  <c r="E1605" i="5"/>
  <c r="V1606" i="5"/>
  <c r="E1606" i="5"/>
  <c r="X1606" i="5" s="1"/>
  <c r="V1607" i="5"/>
  <c r="E1607" i="5"/>
  <c r="V1608" i="5"/>
  <c r="E1608" i="5"/>
  <c r="X1608" i="5" s="1"/>
  <c r="V1609" i="5"/>
  <c r="E1609" i="5"/>
  <c r="V1610" i="5"/>
  <c r="E1610" i="5"/>
  <c r="X1610" i="5" s="1"/>
  <c r="V1611" i="5"/>
  <c r="E1611" i="5"/>
  <c r="V1612" i="5"/>
  <c r="E1612" i="5"/>
  <c r="X1612" i="5" s="1"/>
  <c r="V1613" i="5"/>
  <c r="E1613" i="5"/>
  <c r="V1614" i="5"/>
  <c r="E1614" i="5"/>
  <c r="X1614" i="5" s="1"/>
  <c r="V1615" i="5"/>
  <c r="E1615" i="5"/>
  <c r="V1616" i="5"/>
  <c r="E1616" i="5"/>
  <c r="X1616" i="5" s="1"/>
  <c r="V1617" i="5"/>
  <c r="E1617" i="5"/>
  <c r="V1618" i="5"/>
  <c r="E1618" i="5"/>
  <c r="X1618" i="5" s="1"/>
  <c r="V1619" i="5"/>
  <c r="E1619" i="5"/>
  <c r="V1620" i="5"/>
  <c r="E1620" i="5"/>
  <c r="X1620" i="5" s="1"/>
  <c r="V1621" i="5"/>
  <c r="E1621" i="5"/>
  <c r="V1622" i="5"/>
  <c r="E1622" i="5"/>
  <c r="X1622" i="5" s="1"/>
  <c r="V1623" i="5"/>
  <c r="E1623" i="5"/>
  <c r="V1624" i="5"/>
  <c r="E1624" i="5"/>
  <c r="X1624" i="5" s="1"/>
  <c r="V1625" i="5"/>
  <c r="E1625" i="5"/>
  <c r="V1626" i="5"/>
  <c r="E1626" i="5"/>
  <c r="X1626" i="5" s="1"/>
  <c r="V1627" i="5"/>
  <c r="E1627" i="5"/>
  <c r="V1628" i="5"/>
  <c r="E1628" i="5"/>
  <c r="X1628" i="5" s="1"/>
  <c r="V1629" i="5"/>
  <c r="E1629" i="5"/>
  <c r="V1630" i="5"/>
  <c r="E1630" i="5"/>
  <c r="X1630" i="5" s="1"/>
  <c r="V1631" i="5"/>
  <c r="E1631" i="5"/>
  <c r="V1632" i="5"/>
  <c r="E1632" i="5"/>
  <c r="X1632" i="5" s="1"/>
  <c r="V1633" i="5"/>
  <c r="E1633" i="5"/>
  <c r="V1634" i="5"/>
  <c r="E1634" i="5"/>
  <c r="X1634" i="5" s="1"/>
  <c r="V1635" i="5"/>
  <c r="E1635" i="5"/>
  <c r="V1636" i="5"/>
  <c r="E1636" i="5"/>
  <c r="X1636" i="5" s="1"/>
  <c r="V1637" i="5"/>
  <c r="E1637" i="5"/>
  <c r="V1638" i="5"/>
  <c r="E1638" i="5"/>
  <c r="X1638" i="5" s="1"/>
  <c r="V1639" i="5"/>
  <c r="E1639" i="5"/>
  <c r="V1640" i="5"/>
  <c r="E1640" i="5"/>
  <c r="X1640" i="5" s="1"/>
  <c r="V1641" i="5"/>
  <c r="E1641" i="5"/>
  <c r="V1642" i="5"/>
  <c r="E1642" i="5"/>
  <c r="X1642" i="5" s="1"/>
  <c r="V1643" i="5"/>
  <c r="E1643" i="5"/>
  <c r="V1644" i="5"/>
  <c r="E1644" i="5"/>
  <c r="X1644" i="5" s="1"/>
  <c r="V1645" i="5"/>
  <c r="E1645" i="5"/>
  <c r="V1646" i="5"/>
  <c r="E1646" i="5"/>
  <c r="X1646" i="5" s="1"/>
  <c r="V1647" i="5"/>
  <c r="E1647" i="5"/>
  <c r="V1648" i="5"/>
  <c r="E1648" i="5"/>
  <c r="X1648" i="5" s="1"/>
  <c r="V1649" i="5"/>
  <c r="E1649" i="5"/>
  <c r="V1650" i="5"/>
  <c r="E1650" i="5"/>
  <c r="X1650" i="5" s="1"/>
  <c r="V1651" i="5"/>
  <c r="E1651" i="5"/>
  <c r="V1652" i="5"/>
  <c r="E1652" i="5"/>
  <c r="X1652" i="5" s="1"/>
  <c r="V1653" i="5"/>
  <c r="E1653" i="5"/>
  <c r="V1654" i="5"/>
  <c r="E1654" i="5"/>
  <c r="X1654" i="5" s="1"/>
  <c r="V1655" i="5"/>
  <c r="E1655" i="5"/>
  <c r="V1656" i="5"/>
  <c r="E1656" i="5"/>
  <c r="X1656" i="5" s="1"/>
  <c r="V1657" i="5"/>
  <c r="E1657" i="5"/>
  <c r="V1658" i="5"/>
  <c r="E1658" i="5"/>
  <c r="X1658" i="5" s="1"/>
  <c r="V1659" i="5"/>
  <c r="E1659" i="5"/>
  <c r="V1660" i="5"/>
  <c r="E1660" i="5"/>
  <c r="X1660" i="5" s="1"/>
  <c r="V1661" i="5"/>
  <c r="E1661" i="5"/>
  <c r="V1662" i="5"/>
  <c r="E1662" i="5"/>
  <c r="X1662" i="5" s="1"/>
  <c r="V1663" i="5"/>
  <c r="E1663" i="5"/>
  <c r="V1664" i="5"/>
  <c r="E1664" i="5"/>
  <c r="X1664" i="5" s="1"/>
  <c r="V1665" i="5"/>
  <c r="E1665" i="5"/>
  <c r="X1665" i="5" s="1"/>
  <c r="V1666" i="5"/>
  <c r="E1666" i="5"/>
  <c r="X1666" i="5" s="1"/>
  <c r="V1667" i="5"/>
  <c r="E1667" i="5"/>
  <c r="V1668" i="5"/>
  <c r="E1668" i="5"/>
  <c r="X1668" i="5" s="1"/>
  <c r="V1669" i="5"/>
  <c r="E1669" i="5"/>
  <c r="V1670" i="5"/>
  <c r="E1670" i="5"/>
  <c r="X1670" i="5" s="1"/>
  <c r="V1671" i="5"/>
  <c r="E1671" i="5"/>
  <c r="V1672" i="5"/>
  <c r="E1672" i="5"/>
  <c r="X1672" i="5" s="1"/>
  <c r="V1673" i="5"/>
  <c r="E1673" i="5"/>
  <c r="V1674" i="5"/>
  <c r="E1674" i="5"/>
  <c r="X1674" i="5" s="1"/>
  <c r="V1675" i="5"/>
  <c r="E1675" i="5"/>
  <c r="V1676" i="5"/>
  <c r="E1676" i="5"/>
  <c r="X1676" i="5" s="1"/>
  <c r="V1677" i="5"/>
  <c r="E1677" i="5"/>
  <c r="V1678" i="5"/>
  <c r="E1678" i="5"/>
  <c r="X1678" i="5" s="1"/>
  <c r="V1679" i="5"/>
  <c r="E1679" i="5"/>
  <c r="V1680" i="5"/>
  <c r="E1680" i="5"/>
  <c r="X1680" i="5" s="1"/>
  <c r="V1681" i="5"/>
  <c r="E1681" i="5"/>
  <c r="V1682" i="5"/>
  <c r="E1682" i="5"/>
  <c r="X1682" i="5" s="1"/>
  <c r="V1683" i="5"/>
  <c r="E1683" i="5"/>
  <c r="V1684" i="5"/>
  <c r="E1684" i="5"/>
  <c r="X1684" i="5" s="1"/>
  <c r="V1685" i="5"/>
  <c r="E1685" i="5"/>
  <c r="V1686" i="5"/>
  <c r="E1686" i="5"/>
  <c r="X1686" i="5" s="1"/>
  <c r="V1687" i="5"/>
  <c r="E1687" i="5"/>
  <c r="V1688" i="5"/>
  <c r="E1688" i="5"/>
  <c r="X1688" i="5" s="1"/>
  <c r="V1689" i="5"/>
  <c r="E1689" i="5"/>
  <c r="V1690" i="5"/>
  <c r="E1690" i="5"/>
  <c r="X1690" i="5" s="1"/>
  <c r="V1691" i="5"/>
  <c r="E1691" i="5"/>
  <c r="V1692" i="5"/>
  <c r="E1692" i="5"/>
  <c r="X1692" i="5" s="1"/>
  <c r="V1693" i="5"/>
  <c r="E1693" i="5"/>
  <c r="V1694" i="5"/>
  <c r="E1694" i="5"/>
  <c r="X1694" i="5" s="1"/>
  <c r="V1695" i="5"/>
  <c r="E1695" i="5"/>
  <c r="V1696" i="5"/>
  <c r="E1696" i="5"/>
  <c r="X1696" i="5" s="1"/>
  <c r="V1697" i="5"/>
  <c r="E1697" i="5"/>
  <c r="V1698" i="5"/>
  <c r="E1698" i="5"/>
  <c r="X1698" i="5" s="1"/>
  <c r="V1699" i="5"/>
  <c r="E1699" i="5"/>
  <c r="V1700" i="5"/>
  <c r="E1700" i="5"/>
  <c r="X1700" i="5" s="1"/>
  <c r="V1701" i="5"/>
  <c r="E1701" i="5"/>
  <c r="V1702" i="5"/>
  <c r="E1702" i="5"/>
  <c r="X1702" i="5" s="1"/>
  <c r="V1703" i="5"/>
  <c r="E1703" i="5"/>
  <c r="V1704" i="5"/>
  <c r="E1704" i="5"/>
  <c r="X1704" i="5" s="1"/>
  <c r="V1705" i="5"/>
  <c r="E1705" i="5"/>
  <c r="V1706" i="5"/>
  <c r="E1706" i="5"/>
  <c r="X1706" i="5" s="1"/>
  <c r="V1707" i="5"/>
  <c r="E1707" i="5"/>
  <c r="V1708" i="5"/>
  <c r="E1708" i="5"/>
  <c r="X1708" i="5" s="1"/>
  <c r="V1709" i="5"/>
  <c r="E1709" i="5"/>
  <c r="X1709" i="5" s="1"/>
  <c r="V1710" i="5"/>
  <c r="E1710" i="5"/>
  <c r="X1710" i="5" s="1"/>
  <c r="V1711" i="5"/>
  <c r="E1711" i="5"/>
  <c r="V1712" i="5"/>
  <c r="E1712" i="5"/>
  <c r="X1712" i="5" s="1"/>
  <c r="V1713" i="5"/>
  <c r="E1713" i="5"/>
  <c r="V1714" i="5"/>
  <c r="E1714" i="5"/>
  <c r="X1714" i="5" s="1"/>
  <c r="V1715" i="5"/>
  <c r="E1715" i="5"/>
  <c r="V1716" i="5"/>
  <c r="E1716" i="5"/>
  <c r="X1716" i="5" s="1"/>
  <c r="V1717" i="5"/>
  <c r="E1717" i="5"/>
  <c r="V1718" i="5"/>
  <c r="E1718" i="5"/>
  <c r="X1718" i="5" s="1"/>
  <c r="V1719" i="5"/>
  <c r="E1719" i="5"/>
  <c r="V1720" i="5"/>
  <c r="E1720" i="5"/>
  <c r="X1720" i="5" s="1"/>
  <c r="V1721" i="5"/>
  <c r="E1721" i="5"/>
  <c r="V1722" i="5"/>
  <c r="E1722" i="5"/>
  <c r="X1722" i="5" s="1"/>
  <c r="V1723" i="5"/>
  <c r="E1723" i="5"/>
  <c r="V1724" i="5"/>
  <c r="E1724" i="5"/>
  <c r="X1724" i="5" s="1"/>
  <c r="V1725" i="5"/>
  <c r="E1725" i="5"/>
  <c r="V1726" i="5"/>
  <c r="E1726" i="5"/>
  <c r="X1726" i="5" s="1"/>
  <c r="V1727" i="5"/>
  <c r="E1727" i="5"/>
  <c r="V1728" i="5"/>
  <c r="E1728" i="5"/>
  <c r="X1728" i="5" s="1"/>
  <c r="V1729" i="5"/>
  <c r="E1729" i="5"/>
  <c r="V1730" i="5"/>
  <c r="E1730" i="5"/>
  <c r="X1730" i="5" s="1"/>
  <c r="V1731" i="5"/>
  <c r="E1731" i="5"/>
  <c r="V1732" i="5"/>
  <c r="E1732" i="5"/>
  <c r="X1732" i="5" s="1"/>
  <c r="V1733" i="5"/>
  <c r="E1733" i="5"/>
  <c r="V1734" i="5"/>
  <c r="E1734" i="5"/>
  <c r="X1734" i="5" s="1"/>
  <c r="V1735" i="5"/>
  <c r="E1735" i="5"/>
  <c r="V1736" i="5"/>
  <c r="E1736" i="5"/>
  <c r="X1736" i="5" s="1"/>
  <c r="V1737" i="5"/>
  <c r="E1737" i="5"/>
  <c r="V1738" i="5"/>
  <c r="E1738" i="5"/>
  <c r="X1738" i="5" s="1"/>
  <c r="V1739" i="5"/>
  <c r="E1739" i="5"/>
  <c r="V1740" i="5"/>
  <c r="E1740" i="5"/>
  <c r="X1740" i="5" s="1"/>
  <c r="V1741" i="5"/>
  <c r="E1741" i="5"/>
  <c r="V1742" i="5"/>
  <c r="E1742" i="5"/>
  <c r="X1742" i="5" s="1"/>
  <c r="V1743" i="5"/>
  <c r="E1743" i="5"/>
  <c r="V1744" i="5"/>
  <c r="E1744" i="5"/>
  <c r="X1744" i="5" s="1"/>
  <c r="V1745" i="5"/>
  <c r="E1745" i="5"/>
  <c r="V1746" i="5"/>
  <c r="E1746" i="5"/>
  <c r="X1746" i="5" s="1"/>
  <c r="V1747" i="5"/>
  <c r="E1747" i="5"/>
  <c r="V1748" i="5"/>
  <c r="E1748" i="5"/>
  <c r="X1748" i="5" s="1"/>
  <c r="V1749" i="5"/>
  <c r="E1749" i="5"/>
  <c r="V1750" i="5"/>
  <c r="E1750" i="5"/>
  <c r="X1750" i="5" s="1"/>
  <c r="V1751" i="5"/>
  <c r="E1751" i="5"/>
  <c r="V1752" i="5"/>
  <c r="E1752" i="5"/>
  <c r="X1752" i="5" s="1"/>
  <c r="V1753" i="5"/>
  <c r="E1753" i="5"/>
  <c r="V1754" i="5"/>
  <c r="E1754" i="5"/>
  <c r="X1754" i="5" s="1"/>
  <c r="V1755" i="5"/>
  <c r="E1755" i="5"/>
  <c r="V1756" i="5"/>
  <c r="E1756" i="5"/>
  <c r="X1756" i="5" s="1"/>
  <c r="V1757" i="5"/>
  <c r="E1757" i="5"/>
  <c r="V1758" i="5"/>
  <c r="E1758" i="5"/>
  <c r="X1758" i="5" s="1"/>
  <c r="V1759" i="5"/>
  <c r="E1759" i="5"/>
  <c r="V1760" i="5"/>
  <c r="E1760" i="5"/>
  <c r="X1760" i="5" s="1"/>
  <c r="V1761" i="5"/>
  <c r="E1761" i="5"/>
  <c r="V1762" i="5"/>
  <c r="E1762" i="5"/>
  <c r="X1762" i="5" s="1"/>
  <c r="V1763" i="5"/>
  <c r="E1763" i="5"/>
  <c r="V1764" i="5"/>
  <c r="E1764" i="5"/>
  <c r="X1764" i="5" s="1"/>
  <c r="V1765" i="5"/>
  <c r="E1765" i="5"/>
  <c r="V1766" i="5"/>
  <c r="E1766" i="5"/>
  <c r="X1766" i="5" s="1"/>
  <c r="V1767" i="5"/>
  <c r="E1767" i="5"/>
  <c r="V1768" i="5"/>
  <c r="E1768" i="5"/>
  <c r="X1768" i="5" s="1"/>
  <c r="V1769" i="5"/>
  <c r="E1769" i="5"/>
  <c r="V1770" i="5"/>
  <c r="E1770" i="5"/>
  <c r="X1770" i="5" s="1"/>
  <c r="V1771" i="5"/>
  <c r="E1771" i="5"/>
  <c r="V1772" i="5"/>
  <c r="E1772" i="5"/>
  <c r="X1772" i="5" s="1"/>
  <c r="V1773" i="5"/>
  <c r="E1773" i="5"/>
  <c r="V1774" i="5"/>
  <c r="E1774" i="5"/>
  <c r="V1775" i="5"/>
  <c r="E1775" i="5"/>
  <c r="V1776" i="5"/>
  <c r="E1776" i="5"/>
  <c r="X1776" i="5" s="1"/>
  <c r="V1777" i="5"/>
  <c r="E1777" i="5"/>
  <c r="V1778" i="5"/>
  <c r="E1778" i="5"/>
  <c r="X1778" i="5" s="1"/>
  <c r="V1779" i="5"/>
  <c r="E1779" i="5"/>
  <c r="V1780" i="5"/>
  <c r="E1780" i="5"/>
  <c r="V1781" i="5"/>
  <c r="E1781" i="5"/>
  <c r="V1782" i="5"/>
  <c r="E1782" i="5"/>
  <c r="X1782" i="5" s="1"/>
  <c r="V1783" i="5"/>
  <c r="E1783" i="5"/>
  <c r="V1784" i="5"/>
  <c r="E1784" i="5"/>
  <c r="X1784" i="5" s="1"/>
  <c r="V1785" i="5"/>
  <c r="E1785" i="5"/>
  <c r="V1786" i="5"/>
  <c r="E1786" i="5"/>
  <c r="X1786" i="5" s="1"/>
  <c r="V1787" i="5"/>
  <c r="E1787" i="5"/>
  <c r="V1788" i="5"/>
  <c r="E1788" i="5"/>
  <c r="X1788" i="5" s="1"/>
  <c r="V1789" i="5"/>
  <c r="E1789" i="5"/>
  <c r="V1790" i="5"/>
  <c r="E1790" i="5"/>
  <c r="X1790" i="5" s="1"/>
  <c r="V1791" i="5"/>
  <c r="E1791" i="5"/>
  <c r="V1792" i="5"/>
  <c r="E1792" i="5"/>
  <c r="X1792" i="5" s="1"/>
  <c r="V1793" i="5"/>
  <c r="E1793" i="5"/>
  <c r="V1794" i="5"/>
  <c r="E1794" i="5"/>
  <c r="X1794" i="5" s="1"/>
  <c r="V1795" i="5"/>
  <c r="E1795" i="5"/>
  <c r="V1796" i="5"/>
  <c r="E1796" i="5"/>
  <c r="V1797" i="5"/>
  <c r="E1797" i="5"/>
  <c r="V1798" i="5"/>
  <c r="E1798" i="5"/>
  <c r="X1798" i="5" s="1"/>
  <c r="V1799" i="5"/>
  <c r="E1799" i="5"/>
  <c r="V1800" i="5"/>
  <c r="E1800" i="5"/>
  <c r="X1800" i="5" s="1"/>
  <c r="V1801" i="5"/>
  <c r="E1801" i="5"/>
  <c r="V1802" i="5"/>
  <c r="E1802" i="5"/>
  <c r="X1802" i="5" s="1"/>
  <c r="V1803" i="5"/>
  <c r="E1803" i="5"/>
  <c r="V1804" i="5"/>
  <c r="E1804" i="5"/>
  <c r="X1804" i="5" s="1"/>
  <c r="V1805" i="5"/>
  <c r="E1805" i="5"/>
  <c r="V1806" i="5"/>
  <c r="E1806" i="5"/>
  <c r="X1806" i="5" s="1"/>
  <c r="V1807" i="5"/>
  <c r="E1807" i="5"/>
  <c r="V1808" i="5"/>
  <c r="E1808" i="5"/>
  <c r="X1808" i="5" s="1"/>
  <c r="V1809" i="5"/>
  <c r="E1809" i="5"/>
  <c r="V1810" i="5"/>
  <c r="E1810" i="5"/>
  <c r="X1810" i="5" s="1"/>
  <c r="V1811" i="5"/>
  <c r="E1811" i="5"/>
  <c r="V1812" i="5"/>
  <c r="E1812" i="5"/>
  <c r="X1812" i="5" s="1"/>
  <c r="V1813" i="5"/>
  <c r="E1813" i="5"/>
  <c r="V1814" i="5"/>
  <c r="E1814" i="5"/>
  <c r="X1814" i="5" s="1"/>
  <c r="V1815" i="5"/>
  <c r="E1815" i="5"/>
  <c r="V1816" i="5"/>
  <c r="E1816" i="5"/>
  <c r="X1816" i="5" s="1"/>
  <c r="V1817" i="5"/>
  <c r="E1817" i="5"/>
  <c r="V1818" i="5"/>
  <c r="E1818" i="5"/>
  <c r="X1818" i="5" s="1"/>
  <c r="V1819" i="5"/>
  <c r="E1819" i="5"/>
  <c r="V1820" i="5"/>
  <c r="E1820" i="5"/>
  <c r="X1820" i="5" s="1"/>
  <c r="V1821" i="5"/>
  <c r="E1821" i="5"/>
  <c r="V1822" i="5"/>
  <c r="E1822" i="5"/>
  <c r="X1822" i="5" s="1"/>
  <c r="V1823" i="5"/>
  <c r="E1823" i="5"/>
  <c r="V1824" i="5"/>
  <c r="E1824" i="5"/>
  <c r="X1824" i="5" s="1"/>
  <c r="V1825" i="5"/>
  <c r="E1825" i="5"/>
  <c r="V1826" i="5"/>
  <c r="E1826" i="5"/>
  <c r="X1826" i="5" s="1"/>
  <c r="V1827" i="5"/>
  <c r="E1827" i="5"/>
  <c r="V1828" i="5"/>
  <c r="E1828" i="5"/>
  <c r="X1828" i="5" s="1"/>
  <c r="V1829" i="5"/>
  <c r="E1829" i="5"/>
  <c r="V1830" i="5"/>
  <c r="E1830" i="5"/>
  <c r="X1830" i="5" s="1"/>
  <c r="V1831" i="5"/>
  <c r="E1831" i="5"/>
  <c r="V1832" i="5"/>
  <c r="E1832" i="5"/>
  <c r="X1832" i="5" s="1"/>
  <c r="V1833" i="5"/>
  <c r="E1833" i="5"/>
  <c r="V1834" i="5"/>
  <c r="E1834" i="5"/>
  <c r="X1834" i="5" s="1"/>
  <c r="V1835" i="5"/>
  <c r="E1835" i="5"/>
  <c r="V1836" i="5"/>
  <c r="E1836" i="5"/>
  <c r="X1836" i="5" s="1"/>
  <c r="V1837" i="5"/>
  <c r="E1837" i="5"/>
  <c r="V1838" i="5"/>
  <c r="E1838" i="5"/>
  <c r="X1838" i="5" s="1"/>
  <c r="V1839" i="5"/>
  <c r="E1839" i="5"/>
  <c r="V1840" i="5"/>
  <c r="E1840" i="5"/>
  <c r="X1840" i="5" s="1"/>
  <c r="V1841" i="5"/>
  <c r="E1841" i="5"/>
  <c r="V1842" i="5"/>
  <c r="E1842" i="5"/>
  <c r="X1842" i="5" s="1"/>
  <c r="V1843" i="5"/>
  <c r="E1843" i="5"/>
  <c r="V1844" i="5"/>
  <c r="E1844" i="5"/>
  <c r="X1844" i="5" s="1"/>
  <c r="V1845" i="5"/>
  <c r="E1845" i="5"/>
  <c r="V1846" i="5"/>
  <c r="E1846" i="5"/>
  <c r="X1846" i="5" s="1"/>
  <c r="V1847" i="5"/>
  <c r="E1847" i="5"/>
  <c r="V1848" i="5"/>
  <c r="E1848" i="5"/>
  <c r="X1848" i="5" s="1"/>
  <c r="V1849" i="5"/>
  <c r="E1849" i="5"/>
  <c r="V1850" i="5"/>
  <c r="E1850" i="5"/>
  <c r="X1850" i="5" s="1"/>
  <c r="V1851" i="5"/>
  <c r="E1851" i="5"/>
  <c r="V1852" i="5"/>
  <c r="E1852" i="5"/>
  <c r="X1852" i="5" s="1"/>
  <c r="V1853" i="5"/>
  <c r="E1853" i="5"/>
  <c r="V1854" i="5"/>
  <c r="E1854" i="5"/>
  <c r="X1854" i="5" s="1"/>
  <c r="V1855" i="5"/>
  <c r="E1855" i="5"/>
  <c r="V1856" i="5"/>
  <c r="E1856" i="5"/>
  <c r="X1856" i="5" s="1"/>
  <c r="V1857" i="5"/>
  <c r="E1857" i="5"/>
  <c r="V1858" i="5"/>
  <c r="E1858" i="5"/>
  <c r="V1859" i="5"/>
  <c r="E1859" i="5"/>
  <c r="V1860" i="5"/>
  <c r="E1860" i="5"/>
  <c r="X1860" i="5" s="1"/>
  <c r="V1861" i="5"/>
  <c r="E1861" i="5"/>
  <c r="V1862" i="5"/>
  <c r="E1862" i="5"/>
  <c r="X1862" i="5" s="1"/>
  <c r="V1863" i="5"/>
  <c r="E1863" i="5"/>
  <c r="V1864" i="5"/>
  <c r="E1864" i="5"/>
  <c r="X1864" i="5" s="1"/>
  <c r="V1865" i="5"/>
  <c r="E1865" i="5"/>
  <c r="V1866" i="5"/>
  <c r="E1866" i="5"/>
  <c r="X1866" i="5" s="1"/>
  <c r="V1867" i="5"/>
  <c r="E1867" i="5"/>
  <c r="V1868" i="5"/>
  <c r="E1868" i="5"/>
  <c r="X1868" i="5" s="1"/>
  <c r="V1869" i="5"/>
  <c r="E1869" i="5"/>
  <c r="V1870" i="5"/>
  <c r="E1870" i="5"/>
  <c r="X1870" i="5" s="1"/>
  <c r="V1871" i="5"/>
  <c r="E1871" i="5"/>
  <c r="V1872" i="5"/>
  <c r="E1872" i="5"/>
  <c r="X1872" i="5" s="1"/>
  <c r="V1873" i="5"/>
  <c r="E1873" i="5"/>
  <c r="V1874" i="5"/>
  <c r="E1874" i="5"/>
  <c r="X1874" i="5" s="1"/>
  <c r="V1875" i="5"/>
  <c r="E1875" i="5"/>
  <c r="V1876" i="5"/>
  <c r="E1876" i="5"/>
  <c r="X1876" i="5" s="1"/>
  <c r="V1877" i="5"/>
  <c r="E1877" i="5"/>
  <c r="V1878" i="5"/>
  <c r="E1878" i="5"/>
  <c r="X1878" i="5" s="1"/>
  <c r="V1879" i="5"/>
  <c r="E1879" i="5"/>
  <c r="V1880" i="5"/>
  <c r="E1880" i="5"/>
  <c r="X1880" i="5" s="1"/>
  <c r="V1881" i="5"/>
  <c r="E1881" i="5"/>
  <c r="V1882" i="5"/>
  <c r="E1882" i="5"/>
  <c r="X1882" i="5" s="1"/>
  <c r="V1883" i="5"/>
  <c r="E1883" i="5"/>
  <c r="V1884" i="5"/>
  <c r="E1884" i="5"/>
  <c r="X1884" i="5" s="1"/>
  <c r="V1885" i="5"/>
  <c r="E1885" i="5"/>
  <c r="V1886" i="5"/>
  <c r="E1886" i="5"/>
  <c r="X1886" i="5" s="1"/>
  <c r="V1887" i="5"/>
  <c r="E1887" i="5"/>
  <c r="V1888" i="5"/>
  <c r="E1888" i="5"/>
  <c r="X1888" i="5" s="1"/>
  <c r="V1889" i="5"/>
  <c r="E1889" i="5"/>
  <c r="V1890" i="5"/>
  <c r="E1890" i="5"/>
  <c r="X1890" i="5" s="1"/>
  <c r="V1891" i="5"/>
  <c r="E1891" i="5"/>
  <c r="V1892" i="5"/>
  <c r="E1892" i="5"/>
  <c r="X1892" i="5" s="1"/>
  <c r="V1893" i="5"/>
  <c r="E1893" i="5"/>
  <c r="V1894" i="5"/>
  <c r="E1894" i="5"/>
  <c r="X1894" i="5" s="1"/>
  <c r="V1895" i="5"/>
  <c r="E1895" i="5"/>
  <c r="V1896" i="5"/>
  <c r="E1896" i="5"/>
  <c r="X1896" i="5" s="1"/>
  <c r="V1897" i="5"/>
  <c r="E1897" i="5"/>
  <c r="V1898" i="5"/>
  <c r="E1898" i="5"/>
  <c r="X1898" i="5" s="1"/>
  <c r="V1899" i="5"/>
  <c r="E1899" i="5"/>
  <c r="V1900" i="5"/>
  <c r="E1900" i="5"/>
  <c r="V1901" i="5"/>
  <c r="E1901" i="5"/>
  <c r="V1902" i="5"/>
  <c r="E1902" i="5"/>
  <c r="X1902" i="5" s="1"/>
  <c r="V1903" i="5"/>
  <c r="E1903" i="5"/>
  <c r="V1904" i="5"/>
  <c r="E1904" i="5"/>
  <c r="X1904" i="5" s="1"/>
  <c r="V1905" i="5"/>
  <c r="E1905" i="5"/>
  <c r="V1906" i="5"/>
  <c r="E1906" i="5"/>
  <c r="X1906" i="5" s="1"/>
  <c r="V1907" i="5"/>
  <c r="E1907" i="5"/>
  <c r="V1908" i="5"/>
  <c r="E1908" i="5"/>
  <c r="X1908" i="5" s="1"/>
  <c r="V1909" i="5"/>
  <c r="E1909" i="5"/>
  <c r="V1910" i="5"/>
  <c r="E1910" i="5"/>
  <c r="X1910" i="5" s="1"/>
  <c r="V1911" i="5"/>
  <c r="E1911" i="5"/>
  <c r="V1912" i="5"/>
  <c r="E1912" i="5"/>
  <c r="X1912" i="5" s="1"/>
  <c r="V1913" i="5"/>
  <c r="E1913" i="5"/>
  <c r="V1914" i="5"/>
  <c r="E1914" i="5"/>
  <c r="X1914" i="5" s="1"/>
  <c r="V1915" i="5"/>
  <c r="E1915" i="5"/>
  <c r="V1916" i="5"/>
  <c r="E1916" i="5"/>
  <c r="X1916" i="5" s="1"/>
  <c r="V1917" i="5"/>
  <c r="E1917" i="5"/>
  <c r="X1917" i="5" s="1"/>
  <c r="V1918" i="5"/>
  <c r="E1918" i="5"/>
  <c r="X1918" i="5" s="1"/>
  <c r="V1919" i="5"/>
  <c r="E1919" i="5"/>
  <c r="V1920" i="5"/>
  <c r="E1920" i="5"/>
  <c r="X1920" i="5" s="1"/>
  <c r="V1921" i="5"/>
  <c r="E1921" i="5"/>
  <c r="V1922" i="5"/>
  <c r="E1922" i="5"/>
  <c r="X1922" i="5" s="1"/>
  <c r="V1923" i="5"/>
  <c r="E1923" i="5"/>
  <c r="V1924" i="5"/>
  <c r="E1924" i="5"/>
  <c r="X1924" i="5" s="1"/>
  <c r="V1925" i="5"/>
  <c r="E1925" i="5"/>
  <c r="V1926" i="5"/>
  <c r="E1926" i="5"/>
  <c r="X1926" i="5" s="1"/>
  <c r="V1927" i="5"/>
  <c r="E1927" i="5"/>
  <c r="V1928" i="5"/>
  <c r="E1928" i="5"/>
  <c r="X1928" i="5" s="1"/>
  <c r="V1929" i="5"/>
  <c r="E1929" i="5"/>
  <c r="V1930" i="5"/>
  <c r="E1930" i="5"/>
  <c r="X1930" i="5" s="1"/>
  <c r="V1931" i="5"/>
  <c r="E1931" i="5"/>
  <c r="V1932" i="5"/>
  <c r="E1932" i="5"/>
  <c r="X1932" i="5" s="1"/>
  <c r="V1933" i="5"/>
  <c r="E1933" i="5"/>
  <c r="V1934" i="5"/>
  <c r="E1934" i="5"/>
  <c r="X1934" i="5" s="1"/>
  <c r="V1935" i="5"/>
  <c r="E1935" i="5"/>
  <c r="V1936" i="5"/>
  <c r="E1936" i="5"/>
  <c r="X1936" i="5" s="1"/>
  <c r="V1937" i="5"/>
  <c r="E1937" i="5"/>
  <c r="V1938" i="5"/>
  <c r="E1938" i="5"/>
  <c r="X1938" i="5" s="1"/>
  <c r="V1939" i="5"/>
  <c r="E1939" i="5"/>
  <c r="V1940" i="5"/>
  <c r="E1940" i="5"/>
  <c r="X1940" i="5" s="1"/>
  <c r="V1941" i="5"/>
  <c r="E1941" i="5"/>
  <c r="V1942" i="5"/>
  <c r="E1942" i="5"/>
  <c r="X1942" i="5" s="1"/>
  <c r="V1943" i="5"/>
  <c r="E1943" i="5"/>
  <c r="V1944" i="5"/>
  <c r="E1944" i="5"/>
  <c r="X1944" i="5" s="1"/>
  <c r="V1945" i="5"/>
  <c r="E1945" i="5"/>
  <c r="V1946" i="5"/>
  <c r="E1946" i="5"/>
  <c r="X1946" i="5" s="1"/>
  <c r="V1947" i="5"/>
  <c r="E1947" i="5"/>
  <c r="V1948" i="5"/>
  <c r="E1948" i="5"/>
  <c r="X1948" i="5" s="1"/>
  <c r="V1949" i="5"/>
  <c r="E1949" i="5"/>
  <c r="V1950" i="5"/>
  <c r="E1950" i="5"/>
  <c r="X1950" i="5" s="1"/>
  <c r="V1951" i="5"/>
  <c r="E1951" i="5"/>
  <c r="V1952" i="5"/>
  <c r="E1952" i="5"/>
  <c r="X1952" i="5" s="1"/>
  <c r="V1953" i="5"/>
  <c r="E1953" i="5"/>
  <c r="V1954" i="5"/>
  <c r="E1954" i="5"/>
  <c r="X1954" i="5" s="1"/>
  <c r="V1955" i="5"/>
  <c r="E1955" i="5"/>
  <c r="V1956" i="5"/>
  <c r="E1956" i="5"/>
  <c r="X1956" i="5" s="1"/>
  <c r="V1957" i="5"/>
  <c r="E1957" i="5"/>
  <c r="X1957" i="5" s="1"/>
  <c r="V1958" i="5"/>
  <c r="E1958" i="5"/>
  <c r="X1958" i="5" s="1"/>
  <c r="V1959" i="5"/>
  <c r="E1959" i="5"/>
  <c r="V1960" i="5"/>
  <c r="E1960" i="5"/>
  <c r="X1960" i="5" s="1"/>
  <c r="V1961" i="5"/>
  <c r="E1961" i="5"/>
  <c r="V1962" i="5"/>
  <c r="E1962" i="5"/>
  <c r="X1962" i="5" s="1"/>
  <c r="V1963" i="5"/>
  <c r="E1963" i="5"/>
  <c r="V1964" i="5"/>
  <c r="E1964" i="5"/>
  <c r="X1964" i="5" s="1"/>
  <c r="V1965" i="5"/>
  <c r="E1965" i="5"/>
  <c r="V1966" i="5"/>
  <c r="E1966" i="5"/>
  <c r="X1966" i="5" s="1"/>
  <c r="V1967" i="5"/>
  <c r="E1967" i="5"/>
  <c r="V1968" i="5"/>
  <c r="E1968" i="5"/>
  <c r="X1968" i="5" s="1"/>
  <c r="V1969" i="5"/>
  <c r="E1969" i="5"/>
  <c r="V1970" i="5"/>
  <c r="E1970" i="5"/>
  <c r="X1970" i="5" s="1"/>
  <c r="V1971" i="5"/>
  <c r="E1971" i="5"/>
  <c r="V1972" i="5"/>
  <c r="E1972" i="5"/>
  <c r="X1972" i="5" s="1"/>
  <c r="V1973" i="5"/>
  <c r="E1973" i="5"/>
  <c r="V1974" i="5"/>
  <c r="E1974" i="5"/>
  <c r="X1974" i="5" s="1"/>
  <c r="V1975" i="5"/>
  <c r="E1975" i="5"/>
  <c r="V1976" i="5"/>
  <c r="E1976" i="5"/>
  <c r="X1976" i="5" s="1"/>
  <c r="V1977" i="5"/>
  <c r="E1977" i="5"/>
  <c r="V1978" i="5"/>
  <c r="E1978" i="5"/>
  <c r="X1978" i="5" s="1"/>
  <c r="V1979" i="5"/>
  <c r="E1979" i="5"/>
  <c r="V1980" i="5"/>
  <c r="E1980" i="5"/>
  <c r="X1980" i="5" s="1"/>
  <c r="V1981" i="5"/>
  <c r="E1981" i="5"/>
  <c r="V1982" i="5"/>
  <c r="E1982" i="5"/>
  <c r="X1982" i="5" s="1"/>
  <c r="V1983" i="5"/>
  <c r="E1983" i="5"/>
  <c r="V1984" i="5"/>
  <c r="E1984" i="5"/>
  <c r="X1984" i="5" s="1"/>
  <c r="V1985" i="5"/>
  <c r="E1985" i="5"/>
  <c r="V1986" i="5"/>
  <c r="E1986" i="5"/>
  <c r="X1986" i="5" s="1"/>
  <c r="V1987" i="5"/>
  <c r="E1987" i="5"/>
  <c r="V1988" i="5"/>
  <c r="E1988" i="5"/>
  <c r="X1988" i="5" s="1"/>
  <c r="V1989" i="5"/>
  <c r="E1989" i="5"/>
  <c r="V1990" i="5"/>
  <c r="E1990" i="5"/>
  <c r="X1990" i="5" s="1"/>
  <c r="V1991" i="5"/>
  <c r="E1991" i="5"/>
  <c r="V1992" i="5"/>
  <c r="E1992" i="5"/>
  <c r="X1992" i="5" s="1"/>
  <c r="V1993" i="5"/>
  <c r="E1993" i="5"/>
  <c r="V1994" i="5"/>
  <c r="E1994" i="5"/>
  <c r="X1994" i="5" s="1"/>
  <c r="V1995" i="5"/>
  <c r="E1995" i="5"/>
  <c r="V1996" i="5"/>
  <c r="E1996" i="5"/>
  <c r="X1996" i="5" s="1"/>
  <c r="V1997" i="5"/>
  <c r="E1997" i="5"/>
  <c r="V1998" i="5"/>
  <c r="E1998" i="5"/>
  <c r="X1998" i="5" s="1"/>
  <c r="V1999" i="5"/>
  <c r="E1999" i="5"/>
  <c r="V2000" i="5"/>
  <c r="E2000" i="5"/>
  <c r="X2000" i="5" s="1"/>
  <c r="V2001" i="5"/>
  <c r="E2001" i="5"/>
  <c r="V2002" i="5"/>
  <c r="E2002" i="5"/>
  <c r="X2002" i="5" s="1"/>
  <c r="V2003" i="5"/>
  <c r="E2003" i="5"/>
  <c r="V2004" i="5"/>
  <c r="E2004" i="5"/>
  <c r="X2004" i="5" s="1"/>
  <c r="V2005" i="5"/>
  <c r="E2005" i="5"/>
  <c r="V2006" i="5"/>
  <c r="E2006" i="5"/>
  <c r="X2006" i="5" s="1"/>
  <c r="V2007" i="5"/>
  <c r="E2007" i="5"/>
  <c r="V2008" i="5"/>
  <c r="E2008" i="5"/>
  <c r="X2008" i="5" s="1"/>
  <c r="V2009" i="5"/>
  <c r="E2009" i="5"/>
  <c r="X2009" i="5" s="1"/>
  <c r="V2010" i="5"/>
  <c r="E2010" i="5"/>
  <c r="X2010" i="5" s="1"/>
  <c r="V2011" i="5"/>
  <c r="E2011" i="5"/>
  <c r="V2012" i="5"/>
  <c r="E2012" i="5"/>
  <c r="X2012" i="5" s="1"/>
  <c r="V2013" i="5"/>
  <c r="E2013" i="5"/>
  <c r="V2014" i="5"/>
  <c r="E2014" i="5"/>
  <c r="V2015" i="5"/>
  <c r="E2015" i="5"/>
  <c r="V2016" i="5"/>
  <c r="E2016" i="5"/>
  <c r="V2017" i="5"/>
  <c r="E2017" i="5"/>
  <c r="V2018" i="5"/>
  <c r="E2018" i="5"/>
  <c r="X2018" i="5" s="1"/>
  <c r="V2019" i="5"/>
  <c r="E2019" i="5"/>
  <c r="V2020" i="5"/>
  <c r="E2020" i="5"/>
  <c r="X2020" i="5" s="1"/>
  <c r="V2021" i="5"/>
  <c r="E2021" i="5"/>
  <c r="V2022" i="5"/>
  <c r="E2022" i="5"/>
  <c r="X2022" i="5" s="1"/>
  <c r="V2023" i="5"/>
  <c r="E2023" i="5"/>
  <c r="V2024" i="5"/>
  <c r="E2024" i="5"/>
  <c r="X2024" i="5" s="1"/>
  <c r="V2025" i="5"/>
  <c r="E2025" i="5"/>
  <c r="V2026" i="5"/>
  <c r="E2026" i="5"/>
  <c r="V2027" i="5"/>
  <c r="E2027" i="5"/>
  <c r="V2028" i="5"/>
  <c r="E2028" i="5"/>
  <c r="X2028" i="5" s="1"/>
  <c r="V2029" i="5"/>
  <c r="E2029" i="5"/>
  <c r="V2030" i="5"/>
  <c r="E2030" i="5"/>
  <c r="X2030" i="5" s="1"/>
  <c r="V2031" i="5"/>
  <c r="E2031" i="5"/>
  <c r="V2032" i="5"/>
  <c r="E2032" i="5"/>
  <c r="X2032" i="5" s="1"/>
  <c r="V2033" i="5"/>
  <c r="E2033" i="5"/>
  <c r="V2034" i="5"/>
  <c r="E2034" i="5"/>
  <c r="X2034" i="5" s="1"/>
  <c r="V2035" i="5"/>
  <c r="E2035" i="5"/>
  <c r="V2036" i="5"/>
  <c r="E2036" i="5"/>
  <c r="X2036" i="5" s="1"/>
  <c r="V2037" i="5"/>
  <c r="E2037" i="5"/>
  <c r="V2038" i="5"/>
  <c r="E2038" i="5"/>
  <c r="X2038" i="5" s="1"/>
  <c r="V2039" i="5"/>
  <c r="E2039" i="5"/>
  <c r="V2040" i="5"/>
  <c r="E2040" i="5"/>
  <c r="X2040" i="5" s="1"/>
  <c r="V2041" i="5"/>
  <c r="E2041" i="5"/>
  <c r="V2042" i="5"/>
  <c r="E2042" i="5"/>
  <c r="V2043" i="5"/>
  <c r="E2043" i="5"/>
  <c r="V2044" i="5"/>
  <c r="E2044" i="5"/>
  <c r="V2045" i="5"/>
  <c r="E2045" i="5"/>
  <c r="V2046" i="5"/>
  <c r="E2046" i="5"/>
  <c r="X2046" i="5" s="1"/>
  <c r="V2047" i="5"/>
  <c r="E2047" i="5"/>
  <c r="V2048" i="5"/>
  <c r="E2048" i="5"/>
  <c r="X2048" i="5" s="1"/>
  <c r="V2049" i="5"/>
  <c r="E2049" i="5"/>
  <c r="V2050" i="5"/>
  <c r="E2050" i="5"/>
  <c r="X2050" i="5" s="1"/>
  <c r="V2051" i="5"/>
  <c r="E2051" i="5"/>
  <c r="V2052" i="5"/>
  <c r="E2052" i="5"/>
  <c r="X2052" i="5" s="1"/>
  <c r="V2053" i="5"/>
  <c r="E2053" i="5"/>
  <c r="X2053" i="5" s="1"/>
  <c r="V2054" i="5"/>
  <c r="E2054" i="5"/>
  <c r="X2054" i="5" s="1"/>
  <c r="V2055" i="5"/>
  <c r="E2055" i="5"/>
  <c r="V2056" i="5"/>
  <c r="E2056" i="5"/>
  <c r="X2056" i="5" s="1"/>
  <c r="V2057" i="5"/>
  <c r="E2057" i="5"/>
  <c r="V2058" i="5"/>
  <c r="E2058" i="5"/>
  <c r="X2058" i="5" s="1"/>
  <c r="V2059" i="5"/>
  <c r="E2059" i="5"/>
  <c r="V2060" i="5"/>
  <c r="E2060" i="5"/>
  <c r="X2060" i="5" s="1"/>
  <c r="V2061" i="5"/>
  <c r="E2061" i="5"/>
  <c r="V2062" i="5"/>
  <c r="E2062" i="5"/>
  <c r="X2062" i="5" s="1"/>
  <c r="V2063" i="5"/>
  <c r="E2063" i="5"/>
  <c r="V2064" i="5"/>
  <c r="E2064" i="5"/>
  <c r="X2064" i="5" s="1"/>
  <c r="V2065" i="5"/>
  <c r="E2065" i="5"/>
  <c r="V2066" i="5"/>
  <c r="E2066" i="5"/>
  <c r="X2066" i="5" s="1"/>
  <c r="V2067" i="5"/>
  <c r="E2067" i="5"/>
  <c r="V2068" i="5"/>
  <c r="E2068" i="5"/>
  <c r="X2068" i="5" s="1"/>
  <c r="V2069" i="5"/>
  <c r="E2069" i="5"/>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V2080" i="5"/>
  <c r="E2080" i="5"/>
  <c r="X2080" i="5" s="1"/>
  <c r="V2081" i="5"/>
  <c r="E2081" i="5"/>
  <c r="V2082" i="5"/>
  <c r="E2082" i="5"/>
  <c r="X2082" i="5" s="1"/>
  <c r="V2083" i="5"/>
  <c r="E2083" i="5"/>
  <c r="V2084" i="5"/>
  <c r="E2084" i="5"/>
  <c r="X2084" i="5" s="1"/>
  <c r="V2085" i="5"/>
  <c r="E2085" i="5"/>
  <c r="V2086" i="5"/>
  <c r="E2086" i="5"/>
  <c r="X2086" i="5" s="1"/>
  <c r="V2087" i="5"/>
  <c r="E2087" i="5"/>
  <c r="V2088" i="5"/>
  <c r="E2088" i="5"/>
  <c r="X2088" i="5" s="1"/>
  <c r="V2089" i="5"/>
  <c r="E2089" i="5"/>
  <c r="V2090" i="5"/>
  <c r="E2090" i="5"/>
  <c r="X2090" i="5" s="1"/>
  <c r="V2091" i="5"/>
  <c r="E2091" i="5"/>
  <c r="V2092" i="5"/>
  <c r="E2092" i="5"/>
  <c r="X2092" i="5" s="1"/>
  <c r="V2093" i="5"/>
  <c r="E2093" i="5"/>
  <c r="V2094" i="5"/>
  <c r="E2094" i="5"/>
  <c r="X2094" i="5" s="1"/>
  <c r="V2095" i="5"/>
  <c r="E2095" i="5"/>
  <c r="V2096" i="5"/>
  <c r="E2096" i="5"/>
  <c r="X2096" i="5" s="1"/>
  <c r="V2097" i="5"/>
  <c r="E2097" i="5"/>
  <c r="V2098" i="5"/>
  <c r="E2098" i="5"/>
  <c r="X2098" i="5" s="1"/>
  <c r="V2099" i="5"/>
  <c r="E2099" i="5"/>
  <c r="V2100" i="5"/>
  <c r="E2100" i="5"/>
  <c r="X2100" i="5" s="1"/>
  <c r="V2101" i="5"/>
  <c r="E2101" i="5"/>
  <c r="V2102" i="5"/>
  <c r="E2102" i="5"/>
  <c r="X2102" i="5" s="1"/>
  <c r="V2103" i="5"/>
  <c r="E2103" i="5"/>
  <c r="V2104" i="5"/>
  <c r="E2104" i="5"/>
  <c r="X2104" i="5" s="1"/>
  <c r="V2105" i="5"/>
  <c r="E2105" i="5"/>
  <c r="V2106" i="5"/>
  <c r="E2106" i="5"/>
  <c r="X2106" i="5" s="1"/>
  <c r="V2107" i="5"/>
  <c r="E2107" i="5"/>
  <c r="V2108" i="5"/>
  <c r="E2108" i="5"/>
  <c r="X2108" i="5" s="1"/>
  <c r="V2109" i="5"/>
  <c r="E2109" i="5"/>
  <c r="V2110" i="5"/>
  <c r="E2110" i="5"/>
  <c r="X2110" i="5" s="1"/>
  <c r="V2111" i="5"/>
  <c r="E2111" i="5"/>
  <c r="V2112" i="5"/>
  <c r="E2112" i="5"/>
  <c r="X2112" i="5" s="1"/>
  <c r="V2113" i="5"/>
  <c r="E2113" i="5"/>
  <c r="V2114" i="5"/>
  <c r="E2114" i="5"/>
  <c r="X2114" i="5" s="1"/>
  <c r="V2115" i="5"/>
  <c r="E2115" i="5"/>
  <c r="V2116" i="5"/>
  <c r="E2116" i="5"/>
  <c r="X2116" i="5" s="1"/>
  <c r="V2117" i="5"/>
  <c r="E2117" i="5"/>
  <c r="V2118" i="5"/>
  <c r="E2118" i="5"/>
  <c r="X2118" i="5" s="1"/>
  <c r="V2119" i="5"/>
  <c r="E2119" i="5"/>
  <c r="V2120" i="5"/>
  <c r="E2120" i="5"/>
  <c r="X2120" i="5" s="1"/>
  <c r="V2121" i="5"/>
  <c r="E2121" i="5"/>
  <c r="V2122" i="5"/>
  <c r="E2122" i="5"/>
  <c r="X2122" i="5" s="1"/>
  <c r="V2123" i="5"/>
  <c r="E2123" i="5"/>
  <c r="V2124" i="5"/>
  <c r="E2124" i="5"/>
  <c r="X2124" i="5" s="1"/>
  <c r="V2125" i="5"/>
  <c r="E2125" i="5"/>
  <c r="V2126" i="5"/>
  <c r="E2126" i="5"/>
  <c r="X2126" i="5" s="1"/>
  <c r="V2127" i="5"/>
  <c r="E2127" i="5"/>
  <c r="V2128" i="5"/>
  <c r="E2128" i="5"/>
  <c r="X2128" i="5" s="1"/>
  <c r="V2129" i="5"/>
  <c r="E2129" i="5"/>
  <c r="V2130" i="5"/>
  <c r="E2130" i="5"/>
  <c r="X2130" i="5" s="1"/>
  <c r="V2131" i="5"/>
  <c r="E2131" i="5"/>
  <c r="V2132" i="5"/>
  <c r="E2132" i="5"/>
  <c r="X2132" i="5" s="1"/>
  <c r="V2133" i="5"/>
  <c r="E2133" i="5"/>
  <c r="V2134" i="5"/>
  <c r="E2134" i="5"/>
  <c r="X2134" i="5" s="1"/>
  <c r="V2135" i="5"/>
  <c r="E2135" i="5"/>
  <c r="V2136" i="5"/>
  <c r="E2136" i="5"/>
  <c r="X2136" i="5" s="1"/>
  <c r="V2137" i="5"/>
  <c r="E2137" i="5"/>
  <c r="V2138" i="5"/>
  <c r="E2138" i="5"/>
  <c r="X2138" i="5" s="1"/>
  <c r="V2139" i="5"/>
  <c r="E2139" i="5"/>
  <c r="V2140" i="5"/>
  <c r="E2140" i="5"/>
  <c r="X2140" i="5" s="1"/>
  <c r="V2141" i="5"/>
  <c r="E2141" i="5"/>
  <c r="V2142" i="5"/>
  <c r="E2142" i="5"/>
  <c r="X2142" i="5" s="1"/>
  <c r="V2143" i="5"/>
  <c r="E2143" i="5"/>
  <c r="V2144" i="5"/>
  <c r="E2144" i="5"/>
  <c r="X2144" i="5" s="1"/>
  <c r="V2145" i="5"/>
  <c r="E2145" i="5"/>
  <c r="V2146" i="5"/>
  <c r="E2146" i="5"/>
  <c r="X2146" i="5" s="1"/>
  <c r="V2147" i="5"/>
  <c r="E2147" i="5"/>
  <c r="V2148" i="5"/>
  <c r="E2148" i="5"/>
  <c r="X2148" i="5" s="1"/>
  <c r="V2149" i="5"/>
  <c r="E2149" i="5"/>
  <c r="V2150" i="5"/>
  <c r="E2150" i="5"/>
  <c r="X2150" i="5" s="1"/>
  <c r="V2151" i="5"/>
  <c r="E2151" i="5"/>
  <c r="V2152" i="5"/>
  <c r="E2152" i="5"/>
  <c r="X2152" i="5" s="1"/>
  <c r="V2153" i="5"/>
  <c r="E2153" i="5"/>
  <c r="V2154" i="5"/>
  <c r="E2154" i="5"/>
  <c r="X2154" i="5" s="1"/>
  <c r="V2155" i="5"/>
  <c r="E2155" i="5"/>
  <c r="V2156" i="5"/>
  <c r="E2156" i="5"/>
  <c r="X2156" i="5" s="1"/>
  <c r="V2157" i="5"/>
  <c r="E2157" i="5"/>
  <c r="V2158" i="5"/>
  <c r="E2158" i="5"/>
  <c r="X2158" i="5" s="1"/>
  <c r="V2159" i="5"/>
  <c r="E2159" i="5"/>
  <c r="V2160" i="5"/>
  <c r="E2160" i="5"/>
  <c r="X2160" i="5" s="1"/>
  <c r="V2161" i="5"/>
  <c r="E2161" i="5"/>
  <c r="V2162" i="5"/>
  <c r="E2162" i="5"/>
  <c r="X2162" i="5" s="1"/>
  <c r="V2163" i="5"/>
  <c r="E2163" i="5"/>
  <c r="V2164" i="5"/>
  <c r="E2164" i="5"/>
  <c r="X2164" i="5" s="1"/>
  <c r="V2165" i="5"/>
  <c r="E2165" i="5"/>
  <c r="V2166" i="5"/>
  <c r="E2166" i="5"/>
  <c r="X2166" i="5" s="1"/>
  <c r="V2167" i="5"/>
  <c r="E2167" i="5"/>
  <c r="V2168" i="5"/>
  <c r="E2168" i="5"/>
  <c r="X2168" i="5" s="1"/>
  <c r="V2169" i="5"/>
  <c r="E2169" i="5"/>
  <c r="V2170" i="5"/>
  <c r="E2170" i="5"/>
  <c r="X2170" i="5" s="1"/>
  <c r="V2171" i="5"/>
  <c r="E2171" i="5"/>
  <c r="V2172" i="5"/>
  <c r="E2172" i="5"/>
  <c r="X2172" i="5" s="1"/>
  <c r="V2173" i="5"/>
  <c r="E2173" i="5"/>
  <c r="V2174" i="5"/>
  <c r="E2174" i="5"/>
  <c r="X2174" i="5" s="1"/>
  <c r="V2175" i="5"/>
  <c r="E2175" i="5"/>
  <c r="V2176" i="5"/>
  <c r="E2176" i="5"/>
  <c r="X2176" i="5" s="1"/>
  <c r="V2177" i="5"/>
  <c r="E2177" i="5"/>
  <c r="V2178" i="5"/>
  <c r="E2178" i="5"/>
  <c r="X2178" i="5" s="1"/>
  <c r="V2179" i="5"/>
  <c r="E2179" i="5"/>
  <c r="V2180" i="5"/>
  <c r="E2180" i="5"/>
  <c r="X2180" i="5" s="1"/>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X2190" i="5" s="1"/>
  <c r="V2191" i="5"/>
  <c r="E2191" i="5"/>
  <c r="V2192" i="5"/>
  <c r="E2192" i="5"/>
  <c r="X2192" i="5" s="1"/>
  <c r="V2193" i="5"/>
  <c r="E2193" i="5"/>
  <c r="V2194" i="5"/>
  <c r="E2194" i="5"/>
  <c r="X2194" i="5" s="1"/>
  <c r="V2195" i="5"/>
  <c r="E2195" i="5"/>
  <c r="V2196" i="5"/>
  <c r="E2196" i="5"/>
  <c r="X2196" i="5" s="1"/>
  <c r="V2197" i="5"/>
  <c r="E2197" i="5"/>
  <c r="V2198" i="5"/>
  <c r="E2198" i="5"/>
  <c r="X2198" i="5" s="1"/>
  <c r="V2199" i="5"/>
  <c r="E2199" i="5"/>
  <c r="V2200" i="5"/>
  <c r="E2200" i="5"/>
  <c r="V2201" i="5"/>
  <c r="E2201" i="5"/>
  <c r="V2202" i="5"/>
  <c r="E2202" i="5"/>
  <c r="X2202" i="5" s="1"/>
  <c r="V2203" i="5"/>
  <c r="E2203" i="5"/>
  <c r="V2204" i="5"/>
  <c r="E2204" i="5"/>
  <c r="X2204" i="5" s="1"/>
  <c r="V2205" i="5"/>
  <c r="E2205" i="5"/>
  <c r="V2206" i="5"/>
  <c r="E2206" i="5"/>
  <c r="X2206" i="5" s="1"/>
  <c r="V2207" i="5"/>
  <c r="E2207" i="5"/>
  <c r="V2208" i="5"/>
  <c r="E2208" i="5"/>
  <c r="X2208" i="5" s="1"/>
  <c r="V2209" i="5"/>
  <c r="E2209" i="5"/>
  <c r="X2209" i="5" s="1"/>
  <c r="V2210" i="5"/>
  <c r="E2210" i="5"/>
  <c r="X2210" i="5" s="1"/>
  <c r="V2211" i="5"/>
  <c r="E2211" i="5"/>
  <c r="V2212" i="5"/>
  <c r="E2212" i="5"/>
  <c r="X2212" i="5" s="1"/>
  <c r="V2213" i="5"/>
  <c r="E2213" i="5"/>
  <c r="V2214" i="5"/>
  <c r="E2214" i="5"/>
  <c r="X2214" i="5" s="1"/>
  <c r="V2215" i="5"/>
  <c r="E2215" i="5"/>
  <c r="V2216" i="5"/>
  <c r="E2216" i="5"/>
  <c r="V2217" i="5"/>
  <c r="E2217" i="5"/>
  <c r="X2217" i="5" s="1"/>
  <c r="V2218" i="5"/>
  <c r="E2218" i="5"/>
  <c r="X2218" i="5" s="1"/>
  <c r="V2219" i="5"/>
  <c r="E2219" i="5"/>
  <c r="V2220" i="5"/>
  <c r="E2220" i="5"/>
  <c r="X2220" i="5" s="1"/>
  <c r="V2221" i="5"/>
  <c r="E2221" i="5"/>
  <c r="V2222" i="5"/>
  <c r="E2222" i="5"/>
  <c r="X2222" i="5" s="1"/>
  <c r="V2223" i="5"/>
  <c r="E2223" i="5"/>
  <c r="V2224" i="5"/>
  <c r="E2224" i="5"/>
  <c r="X2224" i="5" s="1"/>
  <c r="V2225" i="5"/>
  <c r="E2225" i="5"/>
  <c r="V2226" i="5"/>
  <c r="E2226" i="5"/>
  <c r="X2226" i="5" s="1"/>
  <c r="V2227" i="5"/>
  <c r="E2227" i="5"/>
  <c r="V2228" i="5"/>
  <c r="E2228" i="5"/>
  <c r="X2228" i="5" s="1"/>
  <c r="V2229" i="5"/>
  <c r="E2229" i="5"/>
  <c r="V2230" i="5"/>
  <c r="E2230" i="5"/>
  <c r="X2230" i="5" s="1"/>
  <c r="V2231" i="5"/>
  <c r="E2231" i="5"/>
  <c r="V2232" i="5"/>
  <c r="E2232" i="5"/>
  <c r="X2232" i="5" s="1"/>
  <c r="V2233" i="5"/>
  <c r="E2233" i="5"/>
  <c r="V2234" i="5"/>
  <c r="E2234" i="5"/>
  <c r="X2234" i="5" s="1"/>
  <c r="V2235" i="5"/>
  <c r="E2235" i="5"/>
  <c r="V2236" i="5"/>
  <c r="E2236" i="5"/>
  <c r="X2236" i="5" s="1"/>
  <c r="V2237" i="5"/>
  <c r="E2237" i="5"/>
  <c r="V2238" i="5"/>
  <c r="E2238" i="5"/>
  <c r="X2238" i="5" s="1"/>
  <c r="V2239" i="5"/>
  <c r="E2239" i="5"/>
  <c r="V2240" i="5"/>
  <c r="E2240" i="5"/>
  <c r="X2240" i="5" s="1"/>
  <c r="V2241" i="5"/>
  <c r="E2241" i="5"/>
  <c r="V2242" i="5"/>
  <c r="E2242" i="5"/>
  <c r="X2242" i="5" s="1"/>
  <c r="V2243" i="5"/>
  <c r="E2243" i="5"/>
  <c r="V2244" i="5"/>
  <c r="E2244" i="5"/>
  <c r="X2244" i="5" s="1"/>
  <c r="V2245" i="5"/>
  <c r="E2245" i="5"/>
  <c r="V2246" i="5"/>
  <c r="E2246" i="5"/>
  <c r="X2246" i="5" s="1"/>
  <c r="V2247" i="5"/>
  <c r="E2247" i="5"/>
  <c r="V2248" i="5"/>
  <c r="E2248" i="5"/>
  <c r="X2248" i="5" s="1"/>
  <c r="V2249" i="5"/>
  <c r="E2249" i="5"/>
  <c r="V2250" i="5"/>
  <c r="E2250" i="5"/>
  <c r="X2250" i="5" s="1"/>
  <c r="V2251" i="5"/>
  <c r="E2251" i="5"/>
  <c r="V2252" i="5"/>
  <c r="E2252" i="5"/>
  <c r="X2252" i="5" s="1"/>
  <c r="V2253" i="5"/>
  <c r="E2253" i="5"/>
  <c r="V2254" i="5"/>
  <c r="E2254" i="5"/>
  <c r="X2254" i="5" s="1"/>
  <c r="V2255" i="5"/>
  <c r="E2255" i="5"/>
  <c r="V2256" i="5"/>
  <c r="E2256" i="5"/>
  <c r="X2256" i="5" s="1"/>
  <c r="V2257" i="5"/>
  <c r="E2257" i="5"/>
  <c r="V2258" i="5"/>
  <c r="E2258" i="5"/>
  <c r="V2259" i="5"/>
  <c r="E2259" i="5"/>
  <c r="V2260" i="5"/>
  <c r="E2260" i="5"/>
  <c r="X2260" i="5" s="1"/>
  <c r="V2261" i="5"/>
  <c r="E2261" i="5"/>
  <c r="V2262" i="5"/>
  <c r="E2262" i="5"/>
  <c r="X2262" i="5" s="1"/>
  <c r="V2263" i="5"/>
  <c r="E2263" i="5"/>
  <c r="V2264" i="5"/>
  <c r="E2264" i="5"/>
  <c r="X2264" i="5" s="1"/>
  <c r="V2265" i="5"/>
  <c r="E2265" i="5"/>
  <c r="V2266" i="5"/>
  <c r="E2266" i="5"/>
  <c r="X2266" i="5" s="1"/>
  <c r="V2267" i="5"/>
  <c r="E2267" i="5"/>
  <c r="V2268" i="5"/>
  <c r="E2268" i="5"/>
  <c r="X2268" i="5" s="1"/>
  <c r="V2269" i="5"/>
  <c r="E2269" i="5"/>
  <c r="V2270" i="5"/>
  <c r="E2270" i="5"/>
  <c r="X2270" i="5" s="1"/>
  <c r="V2271" i="5"/>
  <c r="E2271" i="5"/>
  <c r="V2272" i="5"/>
  <c r="E2272" i="5"/>
  <c r="X2272" i="5" s="1"/>
  <c r="V2273" i="5"/>
  <c r="E2273" i="5"/>
  <c r="V2274" i="5"/>
  <c r="E2274" i="5"/>
  <c r="X2274" i="5" s="1"/>
  <c r="V2275" i="5"/>
  <c r="E2275" i="5"/>
  <c r="V2276" i="5"/>
  <c r="E2276" i="5"/>
  <c r="X2276" i="5" s="1"/>
  <c r="V2277" i="5"/>
  <c r="E2277" i="5"/>
  <c r="V2278" i="5"/>
  <c r="E2278" i="5"/>
  <c r="X2278" i="5" s="1"/>
  <c r="V2279" i="5"/>
  <c r="E2279" i="5"/>
  <c r="V2280" i="5"/>
  <c r="E2280" i="5"/>
  <c r="X2280" i="5" s="1"/>
  <c r="V2281" i="5"/>
  <c r="E2281" i="5"/>
  <c r="V2282" i="5"/>
  <c r="E2282" i="5"/>
  <c r="X2282" i="5" s="1"/>
  <c r="V2283" i="5"/>
  <c r="E2283" i="5"/>
  <c r="V2284" i="5"/>
  <c r="E2284" i="5"/>
  <c r="X2284" i="5" s="1"/>
  <c r="V2285" i="5"/>
  <c r="E2285" i="5"/>
  <c r="V2286" i="5"/>
  <c r="E2286" i="5"/>
  <c r="X2286" i="5" s="1"/>
  <c r="V2287" i="5"/>
  <c r="E2287" i="5"/>
  <c r="V2288" i="5"/>
  <c r="E2288" i="5"/>
  <c r="X2288" i="5" s="1"/>
  <c r="V2289" i="5"/>
  <c r="E2289" i="5"/>
  <c r="V2290" i="5"/>
  <c r="E2290" i="5"/>
  <c r="X2290" i="5" s="1"/>
  <c r="V2291" i="5"/>
  <c r="E2291" i="5"/>
  <c r="V2292" i="5"/>
  <c r="E2292" i="5"/>
  <c r="V2293" i="5"/>
  <c r="E2293" i="5"/>
  <c r="V2294" i="5"/>
  <c r="E2294" i="5"/>
  <c r="X2294" i="5" s="1"/>
  <c r="V2295" i="5"/>
  <c r="E2295" i="5"/>
  <c r="V2296" i="5"/>
  <c r="E2296" i="5"/>
  <c r="X2296" i="5" s="1"/>
  <c r="V2297" i="5"/>
  <c r="E2297" i="5"/>
  <c r="V2298" i="5"/>
  <c r="E2298" i="5"/>
  <c r="X2298" i="5" s="1"/>
  <c r="V2299" i="5"/>
  <c r="E2299" i="5"/>
  <c r="V2300" i="5"/>
  <c r="E2300" i="5"/>
  <c r="X2300" i="5" s="1"/>
  <c r="V2301" i="5"/>
  <c r="E2301" i="5"/>
  <c r="V2302" i="5"/>
  <c r="E2302" i="5"/>
  <c r="X2302" i="5" s="1"/>
  <c r="V2303" i="5"/>
  <c r="E2303" i="5"/>
  <c r="V2304" i="5"/>
  <c r="E2304" i="5"/>
  <c r="X2304" i="5" s="1"/>
  <c r="V2305" i="5"/>
  <c r="E2305" i="5"/>
  <c r="V2306" i="5"/>
  <c r="E2306" i="5"/>
  <c r="X2306" i="5" s="1"/>
  <c r="V2307" i="5"/>
  <c r="E2307" i="5"/>
  <c r="V2308" i="5"/>
  <c r="E2308" i="5"/>
  <c r="X2308" i="5" s="1"/>
  <c r="V2309" i="5"/>
  <c r="E2309" i="5"/>
  <c r="V2310" i="5"/>
  <c r="E2310" i="5"/>
  <c r="X2310" i="5" s="1"/>
  <c r="V2311" i="5"/>
  <c r="E2311" i="5"/>
  <c r="V2312" i="5"/>
  <c r="E2312" i="5"/>
  <c r="X2312" i="5" s="1"/>
  <c r="V2313" i="5"/>
  <c r="E2313" i="5"/>
  <c r="V2314" i="5"/>
  <c r="E2314" i="5"/>
  <c r="X2314" i="5" s="1"/>
  <c r="V2315" i="5"/>
  <c r="E2315" i="5"/>
  <c r="V2316" i="5"/>
  <c r="E2316" i="5"/>
  <c r="X2316" i="5" s="1"/>
  <c r="V2317" i="5"/>
  <c r="E2317" i="5"/>
  <c r="V2318" i="5"/>
  <c r="E2318" i="5"/>
  <c r="X2318" i="5" s="1"/>
  <c r="V2319" i="5"/>
  <c r="E2319" i="5"/>
  <c r="V2320" i="5"/>
  <c r="E2320" i="5"/>
  <c r="X2320" i="5" s="1"/>
  <c r="V2321" i="5"/>
  <c r="E2321" i="5"/>
  <c r="V2322" i="5"/>
  <c r="E2322" i="5"/>
  <c r="X2322" i="5" s="1"/>
  <c r="V2323" i="5"/>
  <c r="E2323" i="5"/>
  <c r="V2324" i="5"/>
  <c r="E2324" i="5"/>
  <c r="X2324" i="5" s="1"/>
  <c r="V2325" i="5"/>
  <c r="E2325" i="5"/>
  <c r="V2326" i="5"/>
  <c r="E2326" i="5"/>
  <c r="X2326" i="5" s="1"/>
  <c r="V2327" i="5"/>
  <c r="E2327" i="5"/>
  <c r="V2328" i="5"/>
  <c r="E2328" i="5"/>
  <c r="V2329" i="5"/>
  <c r="E2329" i="5"/>
  <c r="V2330" i="5"/>
  <c r="E2330" i="5"/>
  <c r="V2331" i="5"/>
  <c r="E2331" i="5"/>
  <c r="V2332" i="5"/>
  <c r="E2332" i="5"/>
  <c r="X2332" i="5" s="1"/>
  <c r="V2333" i="5"/>
  <c r="E2333" i="5"/>
  <c r="V2334" i="5"/>
  <c r="E2334" i="5"/>
  <c r="X2334" i="5" s="1"/>
  <c r="V2335" i="5"/>
  <c r="E2335" i="5"/>
  <c r="V2336" i="5"/>
  <c r="E2336" i="5"/>
  <c r="X2336" i="5" s="1"/>
  <c r="V2337" i="5"/>
  <c r="E2337" i="5"/>
  <c r="V2338" i="5"/>
  <c r="E2338" i="5"/>
  <c r="X2338" i="5" s="1"/>
  <c r="V2339" i="5"/>
  <c r="E2339" i="5"/>
  <c r="V2340" i="5"/>
  <c r="E2340" i="5"/>
  <c r="X2340" i="5" s="1"/>
  <c r="V2341" i="5"/>
  <c r="E2341" i="5"/>
  <c r="V2342" i="5"/>
  <c r="E2342" i="5"/>
  <c r="X2342" i="5" s="1"/>
  <c r="V2343" i="5"/>
  <c r="E2343" i="5"/>
  <c r="V2344" i="5"/>
  <c r="E2344" i="5"/>
  <c r="X2344" i="5" s="1"/>
  <c r="V2345" i="5"/>
  <c r="E2345" i="5"/>
  <c r="V2346" i="5"/>
  <c r="E2346" i="5"/>
  <c r="X2346" i="5" s="1"/>
  <c r="V2347" i="5"/>
  <c r="E2347" i="5"/>
  <c r="V2348" i="5"/>
  <c r="E2348" i="5"/>
  <c r="X2348" i="5" s="1"/>
  <c r="V2349" i="5"/>
  <c r="E2349" i="5"/>
  <c r="V2350" i="5"/>
  <c r="E2350" i="5"/>
  <c r="X2350" i="5" s="1"/>
  <c r="V2351" i="5"/>
  <c r="E2351" i="5"/>
  <c r="V2352" i="5"/>
  <c r="E2352" i="5"/>
  <c r="V2353" i="5"/>
  <c r="E2353" i="5"/>
  <c r="V2354" i="5"/>
  <c r="E2354" i="5"/>
  <c r="X2354" i="5" s="1"/>
  <c r="V2355" i="5"/>
  <c r="E2355" i="5"/>
  <c r="X2355" i="5" s="1"/>
  <c r="V2356" i="5"/>
  <c r="E2356" i="5"/>
  <c r="X2356" i="5" s="1"/>
  <c r="V2357" i="5"/>
  <c r="E2357" i="5"/>
  <c r="V2358" i="5"/>
  <c r="E2358" i="5"/>
  <c r="X2358" i="5" s="1"/>
  <c r="V2359" i="5"/>
  <c r="E2359" i="5"/>
  <c r="V2360" i="5"/>
  <c r="E2360" i="5"/>
  <c r="X2360" i="5" s="1"/>
  <c r="V2361" i="5"/>
  <c r="E2361" i="5"/>
  <c r="V2362" i="5"/>
  <c r="E2362" i="5"/>
  <c r="X2362" i="5" s="1"/>
  <c r="V2363" i="5"/>
  <c r="E2363" i="5"/>
  <c r="V2364" i="5"/>
  <c r="E2364" i="5"/>
  <c r="X2364" i="5" s="1"/>
  <c r="V2365" i="5"/>
  <c r="E2365" i="5"/>
  <c r="V2366" i="5"/>
  <c r="E2366" i="5"/>
  <c r="X2366" i="5" s="1"/>
  <c r="V2367" i="5"/>
  <c r="E2367" i="5"/>
  <c r="V2368" i="5"/>
  <c r="E2368" i="5"/>
  <c r="X2368" i="5" s="1"/>
  <c r="V2369" i="5"/>
  <c r="E2369" i="5"/>
  <c r="V2370" i="5"/>
  <c r="E2370" i="5"/>
  <c r="X2370" i="5" s="1"/>
  <c r="V2371" i="5"/>
  <c r="E2371" i="5"/>
  <c r="V2372" i="5"/>
  <c r="E2372" i="5"/>
  <c r="X2372" i="5" s="1"/>
  <c r="V2373" i="5"/>
  <c r="E2373" i="5"/>
  <c r="X2373" i="5" s="1"/>
  <c r="V2374" i="5"/>
  <c r="E2374" i="5"/>
  <c r="X2374" i="5" s="1"/>
  <c r="V2375" i="5"/>
  <c r="E2375" i="5"/>
  <c r="V2376" i="5"/>
  <c r="E2376" i="5"/>
  <c r="X2376" i="5" s="1"/>
  <c r="V2377" i="5"/>
  <c r="E2377" i="5"/>
  <c r="V2378" i="5"/>
  <c r="E2378" i="5"/>
  <c r="X2378" i="5" s="1"/>
  <c r="V2379" i="5"/>
  <c r="E2379" i="5"/>
  <c r="V2380" i="5"/>
  <c r="E2380" i="5"/>
  <c r="X2380" i="5" s="1"/>
  <c r="V2381" i="5"/>
  <c r="E2381" i="5"/>
  <c r="V2382" i="5"/>
  <c r="E2382" i="5"/>
  <c r="X2382" i="5" s="1"/>
  <c r="V2383" i="5"/>
  <c r="E2383" i="5"/>
  <c r="V2384" i="5"/>
  <c r="E2384" i="5"/>
  <c r="X2384" i="5" s="1"/>
  <c r="V2385" i="5"/>
  <c r="E2385" i="5"/>
  <c r="V2386" i="5"/>
  <c r="E2386" i="5"/>
  <c r="V2387" i="5"/>
  <c r="E2387" i="5"/>
  <c r="V2388" i="5"/>
  <c r="E2388" i="5"/>
  <c r="X2388" i="5" s="1"/>
  <c r="V2389" i="5"/>
  <c r="E2389" i="5"/>
  <c r="V2390" i="5"/>
  <c r="E2390" i="5"/>
  <c r="X2390" i="5" s="1"/>
  <c r="V2391" i="5"/>
  <c r="E2391" i="5"/>
  <c r="V2392" i="5"/>
  <c r="E2392" i="5"/>
  <c r="X2392" i="5" s="1"/>
  <c r="V2393" i="5"/>
  <c r="E2393" i="5"/>
  <c r="X2393" i="5" s="1"/>
  <c r="V2394" i="5"/>
  <c r="E2394" i="5"/>
  <c r="X2394" i="5" s="1"/>
  <c r="V2395" i="5"/>
  <c r="E2395" i="5"/>
  <c r="V2396" i="5"/>
  <c r="E2396" i="5"/>
  <c r="X2396" i="5" s="1"/>
  <c r="V2397" i="5"/>
  <c r="E2397" i="5"/>
  <c r="V2398" i="5"/>
  <c r="E2398" i="5"/>
  <c r="X2398" i="5" s="1"/>
  <c r="V2399" i="5"/>
  <c r="E2399" i="5"/>
  <c r="V2400" i="5"/>
  <c r="E2400" i="5"/>
  <c r="X2400" i="5" s="1"/>
  <c r="V2401" i="5"/>
  <c r="E2401" i="5"/>
  <c r="V2402" i="5"/>
  <c r="E2402" i="5"/>
  <c r="V2403" i="5"/>
  <c r="E2403" i="5"/>
  <c r="V2404" i="5"/>
  <c r="E2404" i="5"/>
  <c r="X2404" i="5" s="1"/>
  <c r="V2405" i="5"/>
  <c r="E2405" i="5"/>
  <c r="V2406" i="5"/>
  <c r="E2406" i="5"/>
  <c r="X2406" i="5" s="1"/>
  <c r="V2407" i="5"/>
  <c r="E2407" i="5"/>
  <c r="V2408" i="5"/>
  <c r="E2408" i="5"/>
  <c r="X2408" i="5" s="1"/>
  <c r="V2409" i="5"/>
  <c r="E2409" i="5"/>
  <c r="V2410" i="5"/>
  <c r="E2410" i="5"/>
  <c r="X2410" i="5" s="1"/>
  <c r="V2411" i="5"/>
  <c r="E2411" i="5"/>
  <c r="V2412" i="5"/>
  <c r="E2412" i="5"/>
  <c r="X2412" i="5" s="1"/>
  <c r="V2413" i="5"/>
  <c r="E2413" i="5"/>
  <c r="V2414" i="5"/>
  <c r="E2414" i="5"/>
  <c r="X2414" i="5" s="1"/>
  <c r="V2415" i="5"/>
  <c r="E2415" i="5"/>
  <c r="V2416" i="5"/>
  <c r="E2416" i="5"/>
  <c r="X2416" i="5" s="1"/>
  <c r="V2417" i="5"/>
  <c r="E2417" i="5"/>
  <c r="V2418" i="5"/>
  <c r="E2418" i="5"/>
  <c r="V2419" i="5"/>
  <c r="E2419" i="5"/>
  <c r="V2420" i="5"/>
  <c r="E2420" i="5"/>
  <c r="X2420" i="5" s="1"/>
  <c r="V2421" i="5"/>
  <c r="E2421" i="5"/>
  <c r="V2422" i="5"/>
  <c r="E2422" i="5"/>
  <c r="X2422" i="5" s="1"/>
  <c r="V2423" i="5"/>
  <c r="E2423" i="5"/>
  <c r="V2424" i="5"/>
  <c r="E2424" i="5"/>
  <c r="X2424" i="5" s="1"/>
  <c r="V2425" i="5"/>
  <c r="E2425" i="5"/>
  <c r="V2426" i="5"/>
  <c r="E2426" i="5"/>
  <c r="X2426" i="5" s="1"/>
  <c r="V2427" i="5"/>
  <c r="E2427" i="5"/>
  <c r="V2428" i="5"/>
  <c r="E2428" i="5"/>
  <c r="X2428" i="5" s="1"/>
  <c r="V2429" i="5"/>
  <c r="E2429" i="5"/>
  <c r="V2430" i="5"/>
  <c r="E2430" i="5"/>
  <c r="V2431" i="5"/>
  <c r="E2431" i="5"/>
  <c r="V2432" i="5"/>
  <c r="E2432" i="5"/>
  <c r="V2433" i="5"/>
  <c r="E2433" i="5"/>
  <c r="V2434" i="5"/>
  <c r="E2434" i="5"/>
  <c r="X2434" i="5" s="1"/>
  <c r="V2435" i="5"/>
  <c r="E2435" i="5"/>
  <c r="V2436" i="5"/>
  <c r="E2436" i="5"/>
  <c r="X2436" i="5" s="1"/>
  <c r="V2437" i="5"/>
  <c r="E2437" i="5"/>
  <c r="V2438" i="5"/>
  <c r="E2438" i="5"/>
  <c r="X2438" i="5" s="1"/>
  <c r="V2439" i="5"/>
  <c r="E2439" i="5"/>
  <c r="V2440" i="5"/>
  <c r="E2440" i="5"/>
  <c r="X2440" i="5" s="1"/>
  <c r="V2441" i="5"/>
  <c r="E2441" i="5"/>
  <c r="V2442" i="5"/>
  <c r="E2442" i="5"/>
  <c r="X2442" i="5" s="1"/>
  <c r="V2443" i="5"/>
  <c r="E2443" i="5"/>
  <c r="V2444" i="5"/>
  <c r="E2444" i="5"/>
  <c r="X2444" i="5" s="1"/>
  <c r="V2445" i="5"/>
  <c r="E2445" i="5"/>
  <c r="V2446" i="5"/>
  <c r="E2446" i="5"/>
  <c r="X2446" i="5" s="1"/>
  <c r="V2447" i="5"/>
  <c r="E2447" i="5"/>
  <c r="V2448" i="5"/>
  <c r="E2448" i="5"/>
  <c r="X2448" i="5" s="1"/>
  <c r="V2449" i="5"/>
  <c r="E2449" i="5"/>
  <c r="V2450" i="5"/>
  <c r="E2450" i="5"/>
  <c r="X2450" i="5" s="1"/>
  <c r="V2451" i="5"/>
  <c r="E2451" i="5"/>
  <c r="V2452" i="5"/>
  <c r="E2452" i="5"/>
  <c r="X2452" i="5" s="1"/>
  <c r="V2453" i="5"/>
  <c r="E2453" i="5"/>
  <c r="V2454" i="5"/>
  <c r="E2454" i="5"/>
  <c r="X2454" i="5" s="1"/>
  <c r="V2455" i="5"/>
  <c r="E2455" i="5"/>
  <c r="V2456" i="5"/>
  <c r="E2456" i="5"/>
  <c r="X2456" i="5" s="1"/>
  <c r="V2457" i="5"/>
  <c r="E2457" i="5"/>
  <c r="X2457" i="5" s="1"/>
  <c r="V2458" i="5"/>
  <c r="E2458" i="5"/>
  <c r="X2458" i="5" s="1"/>
  <c r="V2459" i="5"/>
  <c r="E2459" i="5"/>
  <c r="V2460" i="5"/>
  <c r="E2460" i="5"/>
  <c r="X2460" i="5" s="1"/>
  <c r="V2461" i="5"/>
  <c r="E2461" i="5"/>
  <c r="V2462" i="5"/>
  <c r="E2462" i="5"/>
  <c r="X2462" i="5" s="1"/>
  <c r="V2463" i="5"/>
  <c r="E2463" i="5"/>
  <c r="V2464" i="5"/>
  <c r="E2464" i="5"/>
  <c r="X2464" i="5" s="1"/>
  <c r="V2465" i="5"/>
  <c r="E2465" i="5"/>
  <c r="V2466" i="5"/>
  <c r="E2466" i="5"/>
  <c r="V2467" i="5"/>
  <c r="E2467" i="5"/>
  <c r="V2468" i="5"/>
  <c r="E2468" i="5"/>
  <c r="X2468" i="5" s="1"/>
  <c r="V2469" i="5"/>
  <c r="E2469" i="5"/>
  <c r="V2470" i="5"/>
  <c r="E2470" i="5"/>
  <c r="X2470" i="5" s="1"/>
  <c r="V2471" i="5"/>
  <c r="E2471" i="5"/>
  <c r="V2472" i="5"/>
  <c r="E2472" i="5"/>
  <c r="X2472" i="5" s="1"/>
  <c r="V2473" i="5"/>
  <c r="E2473" i="5"/>
  <c r="V2474" i="5"/>
  <c r="E2474" i="5"/>
  <c r="X2474" i="5" s="1"/>
  <c r="V2475" i="5"/>
  <c r="E2475" i="5"/>
  <c r="V2476" i="5"/>
  <c r="E2476" i="5"/>
  <c r="X2476" i="5" s="1"/>
  <c r="V2477" i="5"/>
  <c r="E2477" i="5"/>
  <c r="V2478" i="5"/>
  <c r="E2478" i="5"/>
  <c r="X2478" i="5" s="1"/>
  <c r="V2479" i="5"/>
  <c r="E2479" i="5"/>
  <c r="V2480" i="5"/>
  <c r="E2480" i="5"/>
  <c r="X2480" i="5" s="1"/>
  <c r="V2481" i="5"/>
  <c r="E2481" i="5"/>
  <c r="V2482" i="5"/>
  <c r="E2482" i="5"/>
  <c r="X2482" i="5" s="1"/>
  <c r="V2483" i="5"/>
  <c r="E2483" i="5"/>
  <c r="V2484" i="5"/>
  <c r="E2484" i="5"/>
  <c r="X2484" i="5" s="1"/>
  <c r="V2485" i="5"/>
  <c r="E2485" i="5"/>
  <c r="V2486" i="5"/>
  <c r="E2486" i="5"/>
  <c r="X2486" i="5" s="1"/>
  <c r="V2487" i="5"/>
  <c r="E2487" i="5"/>
  <c r="V2488" i="5"/>
  <c r="E2488" i="5"/>
  <c r="X2488" i="5" s="1"/>
  <c r="V2489" i="5"/>
  <c r="E2489" i="5"/>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s="1"/>
  <c r="B55" i="6"/>
  <c r="G55" i="6" s="1"/>
  <c r="B54" i="6"/>
  <c r="G54" i="6"/>
  <c r="B17" i="6"/>
  <c r="B16" i="6"/>
  <c r="B15" i="6"/>
  <c r="B14" i="6"/>
  <c r="G14" i="6" s="1"/>
  <c r="H14" i="6" s="1"/>
  <c r="H13" i="6"/>
  <c r="B12" i="6"/>
  <c r="G12" i="6" s="1"/>
  <c r="H12" i="6" s="1"/>
  <c r="D12" i="6" s="1"/>
  <c r="B11" i="6"/>
  <c r="G11" i="6" s="1"/>
  <c r="H11" i="6" s="1"/>
  <c r="D11" i="6" s="1"/>
  <c r="G10" i="6"/>
  <c r="H10" i="6" s="1"/>
  <c r="D10" i="6" s="1"/>
  <c r="G9" i="6"/>
  <c r="H9" i="6"/>
  <c r="D9" i="6" s="1"/>
  <c r="B8" i="6"/>
  <c r="G8" i="6" s="1"/>
  <c r="H8" i="6" s="1"/>
  <c r="D8" i="6" s="1"/>
  <c r="B7" i="6"/>
  <c r="G7" i="6" s="1"/>
  <c r="H7" i="6" s="1"/>
  <c r="B6" i="6"/>
  <c r="G6" i="6" s="1"/>
  <c r="B5" i="6"/>
  <c r="F6" i="6"/>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B46" i="4" s="1"/>
  <c r="A31" i="6" s="1"/>
  <c r="P45" i="4"/>
  <c r="P44" i="4"/>
  <c r="B44" i="4" s="1"/>
  <c r="A29" i="6" s="1"/>
  <c r="P43" i="4"/>
  <c r="Q43" i="4" s="1"/>
  <c r="P41" i="4"/>
  <c r="P40" i="4"/>
  <c r="B40" i="4" s="1"/>
  <c r="P39" i="4"/>
  <c r="P38" i="4"/>
  <c r="P37" i="4"/>
  <c r="Q37" i="4" s="1"/>
  <c r="P35" i="4"/>
  <c r="P34" i="4"/>
  <c r="P33" i="4"/>
  <c r="P32" i="4"/>
  <c r="P31" i="4"/>
  <c r="Q31" i="4" s="1"/>
  <c r="P29" i="4"/>
  <c r="P28" i="4"/>
  <c r="B28" i="4" s="1"/>
  <c r="A16" i="6" s="1"/>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X1011"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07" i="5"/>
  <c r="X813"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X2065"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T1003" i="5"/>
  <c r="S1003" i="5"/>
  <c r="AB1003" i="5"/>
  <c r="H219" i="5"/>
  <c r="I219" i="5"/>
  <c r="X219" i="5"/>
  <c r="AB290" i="5"/>
  <c r="I349" i="5"/>
  <c r="J349" i="5"/>
  <c r="H349" i="5"/>
  <c r="F349" i="5"/>
  <c r="X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I742" i="5"/>
  <c r="F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X1043"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X1091"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X883" i="5"/>
  <c r="T886" i="5"/>
  <c r="T902" i="5"/>
  <c r="S902" i="5"/>
  <c r="F910" i="5"/>
  <c r="J917" i="5"/>
  <c r="X995"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I1154" i="5"/>
  <c r="R1169" i="5"/>
  <c r="X1169" i="5"/>
  <c r="F1173" i="5"/>
  <c r="S1177" i="5"/>
  <c r="AB1184" i="5"/>
  <c r="S1197" i="5"/>
  <c r="J1249" i="5"/>
  <c r="X1249" i="5"/>
  <c r="J1261" i="5"/>
  <c r="I1261" i="5"/>
  <c r="F1261" i="5"/>
  <c r="AB1264" i="5"/>
  <c r="T1264" i="5"/>
  <c r="S1264" i="5"/>
  <c r="F1464"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X2309"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AB2387" i="5"/>
  <c r="AB2396" i="5"/>
  <c r="T2401" i="5"/>
  <c r="S2403" i="5"/>
  <c r="AB2414" i="5"/>
  <c r="AB2425" i="5"/>
  <c r="J2433" i="5"/>
  <c r="AB2436" i="5"/>
  <c r="S2456" i="5"/>
  <c r="AB2457" i="5"/>
  <c r="S2458" i="5"/>
  <c r="I2469" i="5"/>
  <c r="S2471" i="5"/>
  <c r="AB2472" i="5"/>
  <c r="T2484" i="5"/>
  <c r="AB2504" i="5"/>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H994" i="5"/>
  <c r="F994" i="5"/>
  <c r="AB1045" i="5"/>
  <c r="T1045" i="5"/>
  <c r="S1045" i="5"/>
  <c r="J819" i="5"/>
  <c r="X819" i="5"/>
  <c r="AB884" i="5"/>
  <c r="AB892" i="5"/>
  <c r="R906" i="5"/>
  <c r="I906" i="5"/>
  <c r="H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T816" i="5"/>
  <c r="F819" i="5"/>
  <c r="AB821" i="5"/>
  <c r="H826" i="5"/>
  <c r="R826" i="5"/>
  <c r="AB827" i="5"/>
  <c r="R828" i="5"/>
  <c r="I828" i="5"/>
  <c r="J831" i="5"/>
  <c r="I831" i="5"/>
  <c r="X831" i="5"/>
  <c r="R832" i="5"/>
  <c r="I832" i="5"/>
  <c r="R840" i="5"/>
  <c r="I840" i="5"/>
  <c r="F844"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R830" i="5"/>
  <c r="I857" i="5"/>
  <c r="X857" i="5"/>
  <c r="R857" i="5"/>
  <c r="H857" i="5"/>
  <c r="AB859" i="5"/>
  <c r="AB863" i="5"/>
  <c r="AB871" i="5"/>
  <c r="I877" i="5"/>
  <c r="X877" i="5"/>
  <c r="H877" i="5"/>
  <c r="F877" i="5"/>
  <c r="R877" i="5"/>
  <c r="T885" i="5"/>
  <c r="S885" i="5"/>
  <c r="X887" i="5"/>
  <c r="R887" i="5"/>
  <c r="I887" i="5"/>
  <c r="H887" i="5"/>
  <c r="F887" i="5"/>
  <c r="R896" i="5"/>
  <c r="J896" i="5"/>
  <c r="I896" i="5"/>
  <c r="F896" i="5"/>
  <c r="I905" i="5"/>
  <c r="X905" i="5"/>
  <c r="F905" i="5"/>
  <c r="R905" i="5"/>
  <c r="H905" i="5"/>
  <c r="T913" i="5"/>
  <c r="S913" i="5"/>
  <c r="R922" i="5"/>
  <c r="I922" i="5"/>
  <c r="H922" i="5"/>
  <c r="AB928" i="5"/>
  <c r="I949" i="5"/>
  <c r="X949" i="5"/>
  <c r="R949" i="5"/>
  <c r="J949" i="5"/>
  <c r="H949" i="5"/>
  <c r="F949" i="5"/>
  <c r="I965" i="5"/>
  <c r="H965" i="5"/>
  <c r="X965" i="5"/>
  <c r="F965" i="5"/>
  <c r="R965" i="5"/>
  <c r="J965" i="5"/>
  <c r="AB969" i="5"/>
  <c r="T969" i="5"/>
  <c r="S969" i="5"/>
  <c r="AB1061" i="5"/>
  <c r="T1061" i="5"/>
  <c r="S1061" i="5"/>
  <c r="AB810" i="5"/>
  <c r="T810" i="5"/>
  <c r="H810" i="5"/>
  <c r="AB816" i="5"/>
  <c r="I819" i="5"/>
  <c r="F825" i="5"/>
  <c r="X825" i="5"/>
  <c r="R825" i="5"/>
  <c r="I825" i="5"/>
  <c r="I838" i="5"/>
  <c r="H838" i="5"/>
  <c r="R838" i="5"/>
  <c r="I846" i="5"/>
  <c r="H846" i="5"/>
  <c r="R846" i="5"/>
  <c r="F857" i="5"/>
  <c r="I873" i="5"/>
  <c r="X873" i="5"/>
  <c r="R873" i="5"/>
  <c r="H873" i="5"/>
  <c r="J877" i="5"/>
  <c r="I893" i="5"/>
  <c r="X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X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F1410" i="5"/>
  <c r="J1458" i="5"/>
  <c r="I1458" i="5"/>
  <c r="R1458" i="5"/>
  <c r="H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S1367" i="5"/>
  <c r="X1369" i="5"/>
  <c r="I1369" i="5"/>
  <c r="F1369" i="5"/>
  <c r="T1373" i="5"/>
  <c r="S1373" i="5"/>
  <c r="I1379" i="5"/>
  <c r="H1379" i="5"/>
  <c r="X1379" i="5"/>
  <c r="F1379" i="5"/>
  <c r="AB1383" i="5"/>
  <c r="T1383" i="5"/>
  <c r="J1395" i="5"/>
  <c r="I1396" i="5"/>
  <c r="AB1436" i="5"/>
  <c r="T1436" i="5"/>
  <c r="S1436" i="5"/>
  <c r="F1442" i="5"/>
  <c r="J1446" i="5"/>
  <c r="I1446" i="5"/>
  <c r="F1446" i="5"/>
  <c r="R1446" i="5"/>
  <c r="F1459" i="5"/>
  <c r="R1459" i="5"/>
  <c r="X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X1357"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R1412" i="5"/>
  <c r="I1412" i="5"/>
  <c r="F1412" i="5"/>
  <c r="AB1420" i="5"/>
  <c r="T1420" i="5"/>
  <c r="S1420" i="5"/>
  <c r="S1434" i="5"/>
  <c r="T1434" i="5"/>
  <c r="X1483" i="5"/>
  <c r="J1498" i="5"/>
  <c r="I1498" i="5"/>
  <c r="R1498" i="5"/>
  <c r="H1498" i="5"/>
  <c r="R1509" i="5"/>
  <c r="J1509" i="5"/>
  <c r="H1509" i="5"/>
  <c r="X1509" i="5"/>
  <c r="F1509" i="5"/>
  <c r="AB1532" i="5"/>
  <c r="T1532" i="5"/>
  <c r="S1532" i="5"/>
  <c r="X1541" i="5"/>
  <c r="S1142" i="5"/>
  <c r="AB1167" i="5"/>
  <c r="T1167" i="5"/>
  <c r="F1186" i="5"/>
  <c r="AB1186" i="5"/>
  <c r="AB1199" i="5"/>
  <c r="T1199" i="5"/>
  <c r="F1218" i="5"/>
  <c r="AB1218" i="5"/>
  <c r="AB1231" i="5"/>
  <c r="T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T1389" i="5"/>
  <c r="S1389" i="5"/>
  <c r="F1393" i="5"/>
  <c r="I1395" i="5"/>
  <c r="H1395" i="5"/>
  <c r="X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T1460" i="5"/>
  <c r="AB1461" i="5"/>
  <c r="J1466" i="5"/>
  <c r="I1466" i="5"/>
  <c r="I1467" i="5"/>
  <c r="R1480" i="5"/>
  <c r="X1491" i="5"/>
  <c r="I1492" i="5"/>
  <c r="H1492" i="5"/>
  <c r="F1492" i="5"/>
  <c r="F1495" i="5"/>
  <c r="R1495" i="5"/>
  <c r="AB1496" i="5"/>
  <c r="T1496" i="5"/>
  <c r="AB1501" i="5"/>
  <c r="T1502" i="5"/>
  <c r="S1502" i="5"/>
  <c r="AB1502" i="5"/>
  <c r="S1508" i="5"/>
  <c r="J1511" i="5"/>
  <c r="X1523"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X1995" i="5"/>
  <c r="R1995" i="5"/>
  <c r="J1995" i="5"/>
  <c r="I1995" i="5"/>
  <c r="H1995" i="5"/>
  <c r="F1995" i="5"/>
  <c r="AB2021" i="5"/>
  <c r="T2021" i="5"/>
  <c r="S2021" i="5"/>
  <c r="R2084" i="5"/>
  <c r="J2084" i="5"/>
  <c r="I2084" i="5"/>
  <c r="H2084" i="5"/>
  <c r="F2084" i="5"/>
  <c r="F1816" i="5"/>
  <c r="T1817" i="5"/>
  <c r="AB182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X2129"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X2141" i="5"/>
  <c r="R2141" i="5"/>
  <c r="J2141" i="5"/>
  <c r="F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T2166"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AB2374" i="5"/>
  <c r="S2374" i="5"/>
  <c r="X2379"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X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c r="X2433"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c r="F30" i="6" s="1"/>
  <c r="AB2447" i="5"/>
  <c r="S2447" i="5"/>
  <c r="F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B51" i="6"/>
  <c r="G51" i="6" s="1"/>
  <c r="G16" i="6"/>
  <c r="H16" i="6" s="1"/>
  <c r="A38" i="2"/>
  <c r="J4" i="5"/>
  <c r="B41" i="4"/>
  <c r="B71" i="4" s="1"/>
  <c r="A52"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044" i="5"/>
  <c r="R2044" i="5"/>
  <c r="R1967" i="5"/>
  <c r="F290" i="5"/>
  <c r="H987" i="5"/>
  <c r="X1967" i="5"/>
  <c r="H1959" i="5"/>
  <c r="R987" i="5"/>
  <c r="R2069" i="5"/>
  <c r="I1959" i="5"/>
  <c r="H2069" i="5"/>
  <c r="J1959" i="5"/>
  <c r="R1959" i="5"/>
  <c r="I678" i="5"/>
  <c r="H678" i="5"/>
  <c r="J987" i="5"/>
  <c r="S606" i="5"/>
  <c r="S610" i="5"/>
  <c r="X363" i="5"/>
  <c r="X347" i="5"/>
  <c r="S598" i="5"/>
  <c r="X221" i="5"/>
  <c r="X165" i="5"/>
  <c r="X37" i="5"/>
  <c r="X503" i="5"/>
  <c r="X121" i="5"/>
  <c r="X323" i="5"/>
  <c r="X483" i="5"/>
  <c r="X555" i="5"/>
  <c r="X535" i="5"/>
  <c r="X21" i="5"/>
  <c r="X149" i="5"/>
  <c r="X387" i="5"/>
  <c r="X559" i="5"/>
  <c r="S532" i="5"/>
  <c r="S356" i="5"/>
  <c r="X233" i="5"/>
  <c r="X70" i="5"/>
  <c r="X329" i="5"/>
  <c r="X241" i="5"/>
  <c r="X301" i="5"/>
  <c r="X198" i="5"/>
  <c r="X353" i="5"/>
  <c r="S343" i="5"/>
  <c r="X331" i="5"/>
  <c r="X333" i="5"/>
  <c r="X451" i="5"/>
  <c r="X335" i="5"/>
  <c r="X162" i="5"/>
  <c r="X325" i="5"/>
  <c r="X217" i="5"/>
  <c r="X369" i="5"/>
  <c r="X46" i="5"/>
  <c r="X315" i="5"/>
  <c r="S315" i="5"/>
  <c r="X327" i="5"/>
  <c r="X311" i="5"/>
  <c r="X253" i="5"/>
  <c r="X317" i="5"/>
  <c r="X373" i="5"/>
  <c r="X357" i="5"/>
  <c r="S357" i="5"/>
  <c r="X383" i="5"/>
  <c r="S383" i="5"/>
  <c r="X313" i="5"/>
  <c r="X319" i="5"/>
  <c r="X345" i="5"/>
  <c r="X285" i="5"/>
  <c r="X321" i="5"/>
  <c r="X249"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s="1"/>
  <c r="H30" i="6" s="1"/>
  <c r="D30" i="6" s="1"/>
  <c r="B41" i="6"/>
  <c r="G41" i="6" s="1"/>
  <c r="B31" i="6"/>
  <c r="G31" i="6" s="1"/>
  <c r="H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983" i="5"/>
  <c r="J983" i="5"/>
  <c r="H983" i="5"/>
  <c r="F983" i="5"/>
  <c r="H766" i="5"/>
  <c r="J766" i="5"/>
  <c r="I766" i="5"/>
  <c r="F766" i="5"/>
  <c r="X766" i="5"/>
  <c r="H496" i="5"/>
  <c r="F496" i="5"/>
  <c r="R496" i="5"/>
  <c r="J496" i="5"/>
  <c r="H303" i="5"/>
  <c r="I431" i="5"/>
  <c r="F431" i="5"/>
  <c r="I427" i="5"/>
  <c r="F427" i="5"/>
  <c r="F26" i="6"/>
  <c r="B52" i="6"/>
  <c r="G52" i="6" s="1"/>
  <c r="B37" i="6"/>
  <c r="G37" i="6"/>
  <c r="B42" i="6"/>
  <c r="G42" i="6" s="1"/>
  <c r="B40" i="6"/>
  <c r="G40" i="6" s="1"/>
  <c r="B50" i="6"/>
  <c r="G50" i="6" s="1"/>
  <c r="B25" i="6"/>
  <c r="G25" i="6" s="1"/>
  <c r="H25" i="6" s="1"/>
  <c r="D25" i="6" s="1"/>
  <c r="B35" i="6"/>
  <c r="G35" i="6" s="1"/>
  <c r="G32" i="6"/>
  <c r="F2426" i="5"/>
  <c r="R2426" i="5"/>
  <c r="J2426" i="5"/>
  <c r="I2426" i="5"/>
  <c r="H2426" i="5"/>
  <c r="D5" i="6"/>
  <c r="F2446" i="5"/>
  <c r="H2446" i="5"/>
  <c r="J2446" i="5"/>
  <c r="I2446" i="5"/>
  <c r="R2446" i="5"/>
  <c r="G22" i="6"/>
  <c r="B47" i="6"/>
  <c r="G47" i="6"/>
  <c r="H47" i="6" s="1"/>
  <c r="D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H26" i="6" s="1"/>
  <c r="D26" i="6" s="1"/>
  <c r="G21" i="6"/>
  <c r="H21" i="6"/>
  <c r="B36" i="6"/>
  <c r="G36" i="6" s="1"/>
  <c r="G20" i="6"/>
  <c r="H20" i="6" s="1"/>
  <c r="B45" i="6"/>
  <c r="G45" i="6" s="1"/>
  <c r="D17" i="6"/>
  <c r="H2439" i="5"/>
  <c r="F2439" i="5"/>
  <c r="X2439" i="5"/>
  <c r="R2439" i="5"/>
  <c r="J2439" i="5"/>
  <c r="I2439" i="5"/>
  <c r="F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H46" i="6" s="1"/>
  <c r="D46" i="6" s="1"/>
  <c r="F41" i="6"/>
  <c r="F36" i="6"/>
  <c r="F51" i="6"/>
  <c r="J2479" i="5"/>
  <c r="I2479" i="5"/>
  <c r="X2479" i="5"/>
  <c r="R2479" i="5"/>
  <c r="H2479" i="5"/>
  <c r="F2479" i="5"/>
  <c r="F5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H27" i="6"/>
  <c r="F68" i="6"/>
  <c r="F32" i="6"/>
  <c r="F52" i="6"/>
  <c r="H52" i="6" s="1"/>
  <c r="D52" i="6" s="1"/>
  <c r="F47" i="6"/>
  <c r="F37" i="6"/>
  <c r="H37" i="6" s="1"/>
  <c r="D37" i="6" s="1"/>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597" i="5"/>
  <c r="S597" i="5"/>
  <c r="X505" i="5"/>
  <c r="X599" i="5"/>
  <c r="S599" i="5"/>
  <c r="X465" i="5"/>
  <c r="X493" i="5"/>
  <c r="X611" i="5"/>
  <c r="S611" i="5"/>
  <c r="X577" i="5"/>
  <c r="X601" i="5"/>
  <c r="S601" i="5"/>
  <c r="X466" i="5"/>
  <c r="X521" i="5"/>
  <c r="X467" i="5"/>
  <c r="X427" i="5"/>
  <c r="X287" i="5"/>
  <c r="X407" i="5"/>
  <c r="X375" i="5"/>
  <c r="X264" i="5"/>
  <c r="X244" i="5"/>
  <c r="X567" i="5"/>
  <c r="X151" i="5"/>
  <c r="X91" i="5"/>
  <c r="X281" i="5"/>
  <c r="X103" i="5"/>
  <c r="X320" i="5"/>
  <c r="X339" i="5"/>
  <c r="X565" i="5"/>
  <c r="X359" i="5"/>
  <c r="X517" i="5"/>
  <c r="X591" i="5"/>
  <c r="X595" i="5"/>
  <c r="X411" i="5"/>
  <c r="X439" i="5"/>
  <c r="S600" i="5"/>
  <c r="X447" i="5"/>
  <c r="X251" i="5"/>
  <c r="X365" i="5"/>
  <c r="X423" i="5"/>
  <c r="X191" i="5"/>
  <c r="X243" i="5"/>
  <c r="X403" i="5"/>
  <c r="X481" i="5"/>
  <c r="X569" i="5"/>
  <c r="X164" i="5"/>
  <c r="X553" i="5"/>
  <c r="X382" i="5"/>
  <c r="S382" i="5"/>
  <c r="X367" i="5"/>
  <c r="X525" i="5"/>
  <c r="X475" i="5"/>
  <c r="X537" i="5"/>
  <c r="X469" i="5"/>
  <c r="X529" i="5"/>
  <c r="X431" i="5"/>
  <c r="X305" i="5"/>
  <c r="X277" i="5"/>
  <c r="X334" i="5"/>
  <c r="X297" i="5"/>
  <c r="X207" i="5"/>
  <c r="X395" i="5"/>
  <c r="X115" i="5"/>
  <c r="X533" i="5"/>
  <c r="S533" i="5"/>
  <c r="X438" i="5"/>
  <c r="X485" i="5"/>
  <c r="X513" i="5"/>
  <c r="X609" i="5"/>
  <c r="X561" i="5"/>
  <c r="X545" i="5"/>
  <c r="X575" i="5"/>
  <c r="X216" i="5"/>
  <c r="X355" i="5"/>
  <c r="S355" i="5"/>
  <c r="X541" i="5"/>
  <c r="X330" i="5"/>
  <c r="X391" i="5"/>
  <c r="S602" i="5"/>
  <c r="X562" i="5"/>
  <c r="X573" i="5"/>
  <c r="X587" i="5"/>
  <c r="X497" i="5"/>
  <c r="X358" i="5"/>
  <c r="X549" i="5"/>
  <c r="X603" i="5"/>
  <c r="S603" i="5"/>
  <c r="X248" i="5"/>
  <c r="X477" i="5"/>
  <c r="X374" i="5"/>
  <c r="X605" i="5"/>
  <c r="S605" i="5"/>
  <c r="X279" i="5"/>
  <c r="X163" i="5"/>
  <c r="X443" i="5"/>
  <c r="X189" i="5"/>
  <c r="X571" i="5"/>
  <c r="X581" i="5"/>
  <c r="X607" i="5"/>
  <c r="S607" i="5"/>
  <c r="X489" i="5"/>
  <c r="X579" i="5"/>
  <c r="X557" i="5"/>
  <c r="X501" i="5"/>
  <c r="X473" i="5"/>
  <c r="X509" i="5"/>
  <c r="X303" i="5"/>
  <c r="X211" i="5"/>
  <c r="X435" i="5"/>
  <c r="X576" i="5"/>
  <c r="X43" i="5"/>
  <c r="X215" i="5"/>
  <c r="X201" i="5"/>
  <c r="X87" i="5"/>
  <c r="S314" i="5"/>
  <c r="X463" i="5"/>
  <c r="X593" i="5"/>
  <c r="X585" i="5"/>
  <c r="X583" i="5"/>
  <c r="X419" i="5"/>
  <c r="X261" i="5"/>
  <c r="X415" i="5"/>
  <c r="X293" i="5"/>
  <c r="X239" i="5"/>
  <c r="X71" i="5"/>
  <c r="X265" i="5"/>
  <c r="AB12" i="5"/>
  <c r="AB9" i="5"/>
  <c r="AB10" i="5"/>
  <c r="AB14" i="5"/>
  <c r="AB17" i="5"/>
  <c r="AB16" i="5"/>
  <c r="AB8" i="5"/>
  <c r="AB13" i="5"/>
  <c r="AB15" i="5"/>
  <c r="AB11" i="5"/>
  <c r="AB7" i="5"/>
  <c r="C69" i="6"/>
  <c r="H32" i="6"/>
  <c r="D27" i="6"/>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D32" i="6"/>
  <c r="R16" i="5"/>
  <c r="I16" i="5"/>
  <c r="H16" i="5"/>
  <c r="J16" i="5"/>
  <c r="F16" i="5"/>
  <c r="I10" i="5"/>
  <c r="F10" i="5"/>
  <c r="R10" i="5"/>
  <c r="J10" i="5"/>
  <c r="H10" i="5"/>
  <c r="H13" i="5"/>
  <c r="R13" i="5"/>
  <c r="J13" i="5"/>
  <c r="I13" i="5"/>
  <c r="F13" i="5"/>
  <c r="H7" i="5"/>
  <c r="R7" i="5"/>
  <c r="F7" i="5"/>
  <c r="I7" i="5"/>
  <c r="J7" i="5"/>
  <c r="H17" i="5"/>
  <c r="I17" i="5"/>
  <c r="J17" i="5"/>
  <c r="R17" i="5"/>
  <c r="F17" i="5"/>
  <c r="G66" i="6"/>
  <c r="G67" i="6"/>
  <c r="H67" i="6" s="1"/>
  <c r="D67" i="6" s="1"/>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9" i="5"/>
  <c r="X17" i="5"/>
  <c r="X11" i="5"/>
  <c r="X15" i="5"/>
  <c r="X7" i="5"/>
  <c r="S17" i="5"/>
  <c r="S12" i="5"/>
  <c r="S16" i="5"/>
  <c r="S15" i="5"/>
  <c r="S13" i="5"/>
  <c r="S14" i="5"/>
  <c r="S10" i="5"/>
  <c r="S11" i="5"/>
  <c r="S8" i="5"/>
  <c r="S9" i="5"/>
  <c r="S7" i="5"/>
  <c r="G64" i="6" a="1"/>
  <c r="G69" i="6" l="1" a="1"/>
  <c r="G69" i="6" s="1"/>
  <c r="H69" i="6" s="1"/>
  <c r="B65" i="4"/>
  <c r="A47" i="6" s="1"/>
  <c r="D49" i="4"/>
  <c r="H68" i="6"/>
  <c r="D68" i="6" s="1"/>
  <c r="B33" i="4"/>
  <c r="A20" i="6" s="1"/>
  <c r="D74" i="4"/>
  <c r="D55" i="4"/>
  <c r="D43" i="4"/>
  <c r="D67" i="4"/>
  <c r="D61" i="4"/>
  <c r="D31" i="4"/>
  <c r="G37" i="4"/>
  <c r="C27" i="6"/>
  <c r="B68" i="4"/>
  <c r="A49" i="6" s="1"/>
  <c r="B79" i="4"/>
  <c r="A57" i="6" s="1"/>
  <c r="B67" i="4"/>
  <c r="A48" i="6" s="1"/>
  <c r="B61" i="4"/>
  <c r="A43" i="6" s="1"/>
  <c r="B49" i="4"/>
  <c r="A33" i="6" s="1"/>
  <c r="B83" i="4"/>
  <c r="A59" i="6" s="1"/>
  <c r="B77" i="4"/>
  <c r="A55" i="6" s="1"/>
  <c r="B43" i="4"/>
  <c r="A28" i="6" s="1"/>
  <c r="C20" i="6"/>
  <c r="D20" i="6"/>
  <c r="C67" i="6"/>
  <c r="F40" i="6"/>
  <c r="H40" i="6" s="1"/>
  <c r="F66" i="6"/>
  <c r="H66" i="6" s="1"/>
  <c r="D66" i="6" s="1"/>
  <c r="H51" i="6"/>
  <c r="D51" i="6" s="1"/>
  <c r="H36" i="6"/>
  <c r="D36" i="6" s="1"/>
  <c r="F35" i="6"/>
  <c r="H35" i="6" s="1"/>
  <c r="F45" i="6"/>
  <c r="H45" i="6"/>
  <c r="D45" i="6" s="1"/>
  <c r="H50" i="6"/>
  <c r="D50" i="6" s="1"/>
  <c r="H41" i="6"/>
  <c r="D41" i="6" s="1"/>
  <c r="C66" i="6"/>
  <c r="D14" i="6"/>
  <c r="D31" i="6"/>
  <c r="C31" i="6"/>
  <c r="K67" i="6"/>
  <c r="D16" i="6"/>
  <c r="D15" i="6"/>
  <c r="C15" i="6"/>
  <c r="K66" i="6"/>
  <c r="C41" i="6"/>
  <c r="B70" i="4"/>
  <c r="A51" i="6" s="1"/>
  <c r="B52" i="4"/>
  <c r="A36" i="6" s="1"/>
  <c r="C30" i="6"/>
  <c r="C26" i="6"/>
  <c r="C25" i="6"/>
  <c r="B44" i="6"/>
  <c r="G44" i="6" s="1"/>
  <c r="C47" i="6"/>
  <c r="C17" i="6"/>
  <c r="B55" i="4"/>
  <c r="A38" i="6" s="1"/>
  <c r="B19" i="6"/>
  <c r="F19" i="6"/>
  <c r="C42" i="6"/>
  <c r="C14" i="6"/>
  <c r="C46" i="6"/>
  <c r="C22" i="6"/>
  <c r="B29" i="6"/>
  <c r="G29" i="6" s="1"/>
  <c r="B49" i="6"/>
  <c r="G49" i="6" s="1"/>
  <c r="F24" i="6"/>
  <c r="C52" i="6"/>
  <c r="C36" i="6"/>
  <c r="C51" i="6"/>
  <c r="B81" i="4"/>
  <c r="A58" i="6" s="1"/>
  <c r="B37" i="4"/>
  <c r="A23" i="6" s="1"/>
  <c r="C21" i="6"/>
  <c r="C32" i="6"/>
  <c r="B75" i="4"/>
  <c r="A54" i="6" s="1"/>
  <c r="C37" i="6"/>
  <c r="C16" i="6"/>
  <c r="B87" i="4"/>
  <c r="A62" i="6" s="1"/>
  <c r="B31" i="4"/>
  <c r="A18" i="6" s="1"/>
  <c r="C68" i="6"/>
  <c r="D22" i="6"/>
  <c r="B85" i="4"/>
  <c r="A60" i="6" s="1"/>
  <c r="B89" i="4"/>
  <c r="A63" i="6" s="1"/>
  <c r="C12" i="6"/>
  <c r="H6" i="6"/>
  <c r="D6" i="6" s="1"/>
  <c r="D7" i="6"/>
  <c r="C7" i="6"/>
  <c r="B69" i="4"/>
  <c r="A50" i="6" s="1"/>
  <c r="C10" i="6"/>
  <c r="C11" i="6"/>
  <c r="B57" i="4"/>
  <c r="A40" i="6" s="1"/>
  <c r="C9" i="6"/>
  <c r="C8" i="6"/>
  <c r="C6" i="6"/>
  <c r="B32" i="4"/>
  <c r="A19" i="6" s="1"/>
  <c r="B53" i="4"/>
  <c r="A37" i="6" s="1"/>
  <c r="B34" i="4"/>
  <c r="A21" i="6" s="1"/>
  <c r="B59" i="4"/>
  <c r="A42" i="6" s="1"/>
  <c r="A27" i="6"/>
  <c r="C4" i="6"/>
  <c r="G43" i="4"/>
  <c r="G55" i="4"/>
  <c r="G31" i="4"/>
  <c r="G67" i="4"/>
  <c r="G61" i="4"/>
  <c r="A26" i="6"/>
  <c r="B64" i="4"/>
  <c r="A46" i="6" s="1"/>
  <c r="A24" i="6"/>
  <c r="B58" i="4"/>
  <c r="A41" i="6" s="1"/>
  <c r="B62" i="4"/>
  <c r="A44" i="6" s="1"/>
  <c r="B63" i="4"/>
  <c r="A45" i="6" s="1"/>
  <c r="B51" i="4"/>
  <c r="A35" i="6" s="1"/>
  <c r="G74" i="4"/>
  <c r="A17" i="6"/>
  <c r="B50" i="4"/>
  <c r="A34" i="6" s="1"/>
  <c r="G64" i="6"/>
  <c r="C50" i="6" l="1"/>
  <c r="D35" i="6"/>
  <c r="C35" i="6"/>
  <c r="D40" i="6"/>
  <c r="C40" i="6"/>
  <c r="C45" i="6"/>
  <c r="F34" i="6"/>
  <c r="H34" i="6" s="1"/>
  <c r="F49" i="6"/>
  <c r="H49" i="6" s="1"/>
  <c r="F44" i="6"/>
  <c r="H44" i="6" s="1"/>
  <c r="F39" i="6"/>
  <c r="F29" i="6"/>
  <c r="H29" i="6" s="1"/>
  <c r="F65" i="6"/>
  <c r="F54" i="6"/>
  <c r="B34" i="6"/>
  <c r="G34" i="6" s="1"/>
  <c r="G19" i="6"/>
  <c r="H19" i="6" s="1"/>
  <c r="B39" i="6"/>
  <c r="G39" i="6" s="1"/>
  <c r="B24" i="6"/>
  <c r="G24" i="6" s="1"/>
  <c r="H24" i="6" s="1"/>
  <c r="B64" i="6"/>
  <c r="H64" i="6"/>
  <c r="D24" i="6" l="1"/>
  <c r="C24" i="6"/>
  <c r="D19" i="6"/>
  <c r="K65" i="6"/>
  <c r="C19" i="6"/>
  <c r="H39" i="6"/>
  <c r="F58" i="6"/>
  <c r="H58" i="6" s="1"/>
  <c r="F63" i="6"/>
  <c r="H63" i="6" s="1"/>
  <c r="F55" i="6"/>
  <c r="F57" i="6"/>
  <c r="H57" i="6" s="1"/>
  <c r="H54" i="6"/>
  <c r="F62" i="6"/>
  <c r="H62" i="6" s="1"/>
  <c r="F60" i="6"/>
  <c r="H60" i="6" s="1"/>
  <c r="F59" i="6"/>
  <c r="H59" i="6" s="1"/>
  <c r="D44" i="6"/>
  <c r="C44" i="6"/>
  <c r="H65" i="6"/>
  <c r="C2" i="6"/>
  <c r="B2" i="6"/>
  <c r="D49" i="6"/>
  <c r="C49" i="6"/>
  <c r="D29" i="6"/>
  <c r="C29" i="6"/>
  <c r="D34" i="6"/>
  <c r="C34" i="6"/>
  <c r="D64" i="6"/>
  <c r="C64" i="6"/>
  <c r="D59" i="6" l="1"/>
  <c r="C59" i="6"/>
  <c r="D62" i="6"/>
  <c r="C62" i="6"/>
  <c r="D63" i="6"/>
  <c r="C63" i="6"/>
  <c r="D54" i="6"/>
  <c r="C54" i="6"/>
  <c r="C58" i="6"/>
  <c r="D58" i="6"/>
  <c r="D57" i="6"/>
  <c r="C57" i="6"/>
  <c r="D39" i="6"/>
  <c r="C39" i="6"/>
  <c r="C65" i="6"/>
  <c r="D65" i="6"/>
  <c r="D60" i="6"/>
  <c r="C60" i="6"/>
  <c r="F56" i="6"/>
  <c r="H56" i="6" s="1"/>
  <c r="H55" i="6"/>
  <c r="D55" i="6" l="1"/>
  <c r="C55" i="6"/>
  <c r="H70" i="6"/>
  <c r="D2" i="6" s="1"/>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<sst xmlns="http://schemas.openxmlformats.org/spreadsheetml/2006/main" count="22343" uniqueCount="15806">
  <si>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</si>
  <si>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</si>
  <si>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</si>
  <si>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</si>
  <si>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</si>
  <si>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</si>
  <si>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</si>
  <si>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</si>
  <si>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</si>
  <si>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</si>
  <si>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</si>
  <si>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</si>
  <si>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</si>
  <si>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</si>
  <si>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</si>
  <si>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</si>
  <si>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</si>
  <si>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</si>
  <si>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</si>
  <si>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</si>
  <si>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</si>
  <si>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</si>
  <si>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</si>
  <si>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</si>
  <si>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</si>
  <si>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</si>
  <si>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</si>
  <si>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</si>
  <si>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</si>
  <si>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</si>
  <si>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</si>
  <si>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</si>
  <si>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</si>
  <si>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</si>
  <si>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</si>
  <si>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</si>
  <si>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</si>
  <si>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</si>
  <si>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</si>
  <si>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</si>
  <si>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</si>
  <si>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</si>
  <si>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</si>
  <si>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</si>
  <si>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</si>
  <si>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</si>
  <si>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</si>
  <si>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</si>
  <si>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</si>
  <si>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</si>
  <si>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</si>
  <si>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</si>
  <si>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</si>
  <si>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</si>
  <si>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</si>
  <si>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</si>
  <si>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</si>
  <si>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</si>
  <si>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</si>
  <si>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</si>
  <si>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</si>
  <si>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</si>
  <si>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</si>
  <si>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</si>
  <si>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</si>
  <si>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</si>
  <si>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</si>
  <si>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</si>
  <si>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</si>
  <si>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</si>
  <si>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</si>
  <si>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</si>
  <si>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</si>
  <si>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</si>
  <si>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</si>
  <si>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</si>
  <si>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</si>
  <si>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</si>
  <si>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</si>
  <si>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</si>
  <si>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</si>
  <si>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</si>
  <si>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</si>
  <si>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</si>
  <si>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</si>
  <si>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</si>
  <si>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</si>
  <si>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</si>
  <si>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</si>
  <si>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</si>
  <si>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</si>
  <si>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</si>
  <si>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</si>
  <si>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</si>
  <si>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</si>
  <si>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</si>
  <si>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</si>
  <si>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</si>
  <si>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</si>
  <si>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</si>
  <si>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</si>
  <si>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</si>
  <si>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</si>
  <si>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</si>
  <si>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</si>
  <si>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</si>
  <si>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</si>
  <si>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</si>
  <si>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</si>
  <si>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</si>
  <si>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</si>
  <si>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</si>
  <si>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</si>
  <si>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</si>
  <si>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</si>
  <si>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</si>
  <si>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</si>
  <si>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</si>
  <si>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</si>
  <si>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</si>
  <si>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</si>
  <si>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</si>
  <si>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</si>
  <si>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</si>
  <si>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</si>
  <si>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</si>
  <si>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</si>
  <si>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</si>
  <si>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</si>
  <si>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</si>
  <si>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</si>
  <si>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</si>
  <si>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</si>
  <si>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</si>
  <si>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</si>
  <si>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</si>
  <si>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</si>
  <si>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</si>
  <si>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</si>
  <si>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</si>
  <si>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</si>
  <si>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</si>
  <si>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</si>
  <si>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</si>
  <si>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</si>
  <si>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</si>
  <si>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</si>
  <si>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</si>
  <si>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</si>
  <si>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</si>
  <si>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</si>
  <si>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</si>
  <si>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</si>
  <si>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</si>
  <si>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</si>
  <si>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</si>
  <si>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</si>
  <si>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</si>
  <si>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</si>
  <si>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</si>
  <si>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</si>
  <si>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</si>
  <si>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</si>
  <si>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</si>
  <si>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</si>
  <si>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</si>
  <si>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</si>
  <si>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</si>
  <si>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</si>
  <si>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</si>
  <si>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</si>
  <si>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</si>
  <si>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</si>
  <si>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</si>
  <si>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</si>
  <si>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</si>
  <si>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</si>
  <si>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</si>
  <si>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</si>
  <si>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</si>
  <si>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</si>
  <si>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</si>
  <si>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</si>
  <si>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</si>
  <si>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</si>
  <si>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</si>
  <si>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</si>
  <si>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</si>
  <si>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</si>
  <si>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</si>
  <si>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</si>
  <si>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</si>
  <si>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</si>
  <si>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</si>
  <si>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</si>
  <si>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</si>
  <si>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</si>
  <si>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</si>
  <si>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</si>
  <si>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</si>
  <si>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</si>
  <si>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</si>
  <si>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</si>
  <si>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</si>
  <si>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</si>
  <si>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</si>
  <si>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</si>
  <si>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</si>
  <si>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</si>
  <si>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</si>
  <si>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</si>
  <si>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</si>
  <si>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</si>
  <si>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</si>
  <si>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</si>
  <si>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</si>
  <si>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</si>
  <si>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</si>
  <si>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</si>
  <si>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</si>
  <si>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</si>
  <si>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</si>
  <si>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</si>
  <si>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</si>
  <si>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</si>
  <si>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</si>
  <si>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</si>
  <si>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</si>
  <si>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</si>
  <si>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</si>
  <si>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</si>
  <si>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</si>
  <si>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</si>
  <si>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</si>
  <si>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</si>
  <si>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</si>
  <si>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</si>
  <si>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</si>
  <si>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</si>
  <si>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</si>
  <si>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</si>
  <si>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</si>
  <si>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</si>
  <si>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</si>
  <si>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</si>
  <si>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</si>
  <si>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</si>
  <si>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</si>
  <si>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</si>
  <si>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</si>
  <si>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</si>
  <si>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</si>
  <si>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</si>
  <si>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</si>
  <si>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</si>
  <si>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</si>
  <si>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</si>
  <si>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</si>
  <si>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</si>
  <si>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</si>
  <si>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</si>
  <si>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</si>
  <si>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</si>
  <si>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</si>
  <si>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</si>
  <si>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</si>
  <si>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</si>
  <si>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</si>
  <si>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</si>
  <si>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</si>
  <si>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</si>
  <si>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</si>
  <si>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</si>
  <si>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</si>
  <si>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</si>
  <si>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</si>
  <si>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</si>
  <si>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</si>
  <si>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</si>
  <si>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</si>
  <si>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</si>
  <si>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</si>
  <si>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</si>
  <si>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</si>
  <si>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</si>
  <si>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</si>
  <si>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</si>
  <si>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</si>
  <si>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</si>
  <si>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</si>
  <si>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</si>
  <si>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</si>
  <si>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</si>
  <si>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</si>
  <si>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</si>
  <si>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</si>
  <si>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</si>
  <si>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</si>
  <si>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</si>
  <si>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</si>
  <si>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</si>
  <si>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</si>
  <si>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</si>
  <si>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</si>
  <si>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</si>
  <si>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</si>
  <si>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</si>
  <si>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</si>
  <si>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</si>
  <si>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</si>
  <si>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</si>
  <si>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</si>
  <si>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</si>
  <si>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</si>
  <si>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</si>
  <si>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</si>
  <si>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</si>
  <si>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</si>
  <si>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</si>
  <si>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</si>
  <si>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</si>
  <si>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</si>
  <si>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</si>
  <si>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</si>
  <si>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</si>
  <si>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</si>
  <si>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</si>
  <si>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</si>
  <si>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</si>
  <si>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</si>
  <si>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</si>
  <si>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</si>
  <si>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</si>
  <si>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</si>
  <si>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</si>
  <si>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</si>
  <si>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</si>
  <si>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</si>
  <si>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</si>
  <si>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</si>
  <si>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</si>
  <si>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</si>
  <si>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</si>
  <si>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</si>
  <si>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</si>
  <si>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</si>
  <si>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</si>
  <si>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</si>
  <si>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</si>
  <si>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</si>
  <si>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</si>
  <si>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</si>
  <si>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</si>
  <si>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</si>
  <si>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</si>
  <si>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</si>
  <si>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</si>
  <si>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</si>
  <si>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</si>
  <si>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</si>
  <si>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</si>
  <si>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</si>
  <si>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</si>
  <si>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</si>
  <si>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</si>
  <si>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</si>
  <si>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</si>
  <si>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</si>
  <si>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</si>
  <si>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</si>
  <si>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</si>
  <si>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</si>
  <si>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</si>
  <si>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</si>
  <si>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</si>
  <si>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</si>
  <si>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</si>
  <si>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</si>
  <si>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</si>
  <si>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</si>
  <si>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</si>
  <si>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</si>
  <si>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</si>
  <si>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</si>
  <si>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</si>
  <si>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</si>
  <si>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</si>
  <si>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</si>
  <si>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</si>
  <si>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</si>
  <si>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</si>
  <si>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</si>
  <si>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</si>
  <si>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</si>
  <si>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</si>
  <si>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</si>
  <si>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</si>
  <si>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</si>
  <si>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</si>
  <si>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</si>
  <si>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</si>
  <si>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</si>
  <si>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</si>
  <si>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</si>
  <si>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</si>
  <si>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</si>
  <si>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</si>
  <si>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</si>
  <si>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</si>
  <si>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</si>
  <si>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</si>
  <si>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</si>
  <si>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</si>
  <si>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</si>
  <si>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</si>
  <si>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</si>
  <si>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</si>
  <si>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</si>
  <si>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</si>
  <si>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</si>
  <si>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</si>
  <si>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</si>
  <si>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</si>
  <si>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</si>
  <si>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</si>
  <si>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</si>
  <si>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</si>
  <si>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</si>
  <si>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</si>
  <si>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</si>
  <si>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</si>
  <si>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</si>
  <si>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</si>
  <si>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</si>
  <si>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</si>
  <si>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</si>
  <si>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</si>
  <si>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</si>
  <si>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</si>
  <si>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</si>
  <si>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</si>
  <si>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</si>
  <si>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</si>
  <si>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</si>
  <si>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</si>
  <si>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</si>
  <si>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</si>
  <si>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</si>
  <si>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</si>
  <si>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</si>
  <si>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</si>
  <si>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</si>
  <si>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</si>
  <si>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</si>
  <si>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</si>
  <si>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</si>
  <si>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</si>
  <si>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</si>
  <si>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</si>
  <si>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</si>
  <si>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</si>
  <si>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</si>
  <si>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</si>
  <si>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</si>
  <si>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</si>
  <si>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</si>
  <si>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</si>
  <si>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</si>
  <si>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</si>
  <si>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</si>
  <si>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</si>
  <si>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</si>
  <si>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</si>
  <si>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</si>
  <si>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</si>
  <si>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</si>
  <si>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</si>
  <si>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</si>
  <si>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</si>
  <si>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</si>
  <si>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</si>
  <si>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</si>
  <si>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</si>
  <si>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</si>
  <si>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</si>
  <si>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</si>
  <si>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</si>
  <si>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</si>
  <si>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</si>
  <si>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</si>
  <si>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</si>
  <si>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</si>
  <si>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</si>
  <si>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</si>
  <si>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</si>
  <si>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</si>
  <si>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</si>
  <si>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</si>
  <si>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</si>
  <si>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</si>
  <si>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</si>
  <si>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</si>
  <si>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</si>
  <si>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</si>
  <si>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</si>
  <si>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</si>
  <si>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</si>
  <si>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</si>
  <si>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</si>
  <si>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</si>
  <si>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</si>
  <si>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</si>
  <si>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</si>
  <si>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</si>
  <si>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</si>
  <si>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</si>
  <si>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</si>
  <si>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</si>
  <si>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</si>
  <si>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</si>
  <si>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</si>
  <si>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</si>
  <si>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</si>
  <si>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</si>
  <si>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</si>
  <si>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</si>
  <si>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</si>
  <si>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</si>
  <si>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</si>
  <si>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</si>
  <si>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</si>
  <si>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</si>
  <si>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</si>
  <si>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</si>
  <si>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</si>
  <si>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</si>
  <si>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</si>
  <si>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</si>
  <si>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</si>
  <si>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</si>
  <si>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</si>
  <si>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</si>
  <si>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</si>
  <si>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</si>
  <si>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</si>
  <si>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</si>
  <si>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</si>
  <si>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</si>
  <si>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</si>
  <si>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</si>
  <si>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</si>
  <si>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</si>
  <si>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</si>
  <si>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</si>
  <si>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</si>
  <si>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</si>
  <si>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</si>
  <si>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</si>
  <si>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</si>
  <si>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</si>
  <si>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</si>
  <si>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</si>
  <si>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</si>
  <si>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</si>
  <si>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</si>
  <si>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</si>
  <si>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</si>
  <si>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</si>
  <si>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</si>
  <si>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</si>
  <si>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</si>
  <si>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</si>
  <si>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</si>
  <si>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</si>
  <si>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</si>
  <si>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</si>
  <si>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</si>
  <si>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</si>
  <si>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</si>
  <si>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</si>
  <si>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</si>
  <si>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</si>
  <si>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</si>
  <si>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</si>
  <si>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</si>
  <si>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</si>
  <si>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</si>
  <si>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</si>
  <si>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</si>
  <si>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</si>
  <si>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</si>
  <si>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</si>
  <si>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</si>
  <si>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</si>
  <si>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</si>
  <si>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</si>
  <si>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</si>
  <si>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</si>
  <si>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</si>
  <si>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</si>
  <si>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</si>
  <si>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</si>
  <si>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</si>
  <si>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</si>
  <si>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</si>
  <si>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</si>
  <si>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</si>
  <si>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</si>
  <si>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</si>
  <si>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</si>
  <si>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</si>
  <si>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</si>
  <si>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</si>
  <si>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</si>
  <si>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</si>
  <si>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</si>
  <si>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</si>
  <si>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</si>
  <si>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</si>
  <si>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</si>
  <si>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</si>
  <si>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</si>
  <si>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</si>
  <si>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</si>
  <si>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</si>
  <si>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</si>
  <si>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</si>
  <si>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</si>
  <si>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</si>
  <si>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</si>
  <si>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</si>
  <si>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</si>
  <si>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</si>
  <si>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</si>
  <si>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</si>
  <si>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</si>
  <si>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</si>
  <si>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</si>
  <si>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</si>
  <si>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</si>
  <si>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</si>
  <si>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</si>
  <si>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</si>
  <si>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</si>
  <si>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</si>
  <si>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</si>
  <si>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</si>
  <si>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</si>
  <si>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</si>
  <si>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</si>
  <si>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</si>
  <si>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</si>
  <si>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</si>
  <si>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</si>
  <si>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</si>
  <si>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</si>
  <si>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</si>
  <si>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</si>
  <si>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</si>
  <si>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</si>
  <si>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</si>
  <si>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</si>
  <si>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</si>
  <si>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</si>
  <si>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</si>
  <si>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</si>
  <si>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</si>
  <si>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</si>
  <si>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</si>
  <si>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</si>
  <si>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</si>
  <si>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</si>
  <si>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</si>
  <si>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</si>
  <si>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</si>
  <si>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</si>
  <si>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</si>
  <si>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</si>
  <si>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</si>
  <si>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</si>
  <si>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</si>
  <si>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</si>
  <si>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</si>
  <si>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</si>
  <si>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</si>
  <si>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</si>
  <si>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</si>
  <si>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</si>
  <si>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</si>
  <si>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</si>
  <si>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</si>
  <si>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</si>
  <si>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</si>
  <si>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</si>
  <si>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</si>
  <si>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</si>
  <si>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</si>
  <si>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</si>
  <si>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</si>
  <si>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</si>
  <si>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</si>
  <si>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</si>
  <si>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</si>
  <si>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</si>
  <si>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</si>
  <si>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</si>
  <si>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</si>
  <si>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</si>
  <si>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</si>
  <si>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</si>
  <si>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</si>
  <si>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</si>
  <si>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</si>
  <si>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</si>
  <si>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</si>
  <si>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</si>
  <si>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</si>
  <si>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</si>
  <si>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</si>
  <si>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</si>
  <si>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</si>
  <si>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</si>
  <si>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</si>
  <si>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</si>
  <si>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</si>
  <si>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</si>
  <si>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</si>
  <si>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</si>
  <si>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</si>
  <si>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</si>
  <si>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</si>
  <si>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</si>
  <si>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</si>
  <si>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</si>
  <si>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</si>
  <si>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</si>
  <si>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</si>
  <si>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</si>
  <si>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</si>
  <si>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</si>
  <si>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</si>
  <si>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</si>
  <si>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</si>
  <si>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</si>
  <si>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</si>
  <si>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</si>
  <si>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</si>
  <si>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</si>
  <si>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</si>
  <si>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</si>
  <si>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</si>
  <si>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</si>
  <si>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</si>
  <si>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</si>
  <si>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</si>
  <si>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</si>
  <si>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</si>
  <si>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</si>
  <si>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</si>
  <si>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</si>
  <si>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</si>
  <si>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</si>
  <si>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</si>
  <si>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</si>
  <si>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</si>
  <si>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</si>
  <si>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</si>
  <si>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</si>
  <si>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</si>
  <si>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</si>
  <si>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</si>
  <si>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</si>
  <si>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</si>
  <si>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</si>
  <si>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</si>
  <si>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</si>
  <si>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</si>
  <si>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</si>
  <si>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</si>
  <si>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</si>
  <si>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</si>
  <si>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</si>
  <si>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</si>
  <si>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</si>
  <si>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</si>
  <si>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</si>
  <si>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</si>
  <si>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</si>
  <si>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</si>
  <si>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</si>
  <si>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</si>
  <si>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</si>
  <si>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</si>
  <si>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</si>
  <si>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</si>
  <si>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</si>
  <si>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</si>
  <si>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</si>
  <si>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</si>
  <si>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</si>
  <si>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</si>
  <si>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</si>
  <si>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</si>
  <si>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</si>
  <si>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</si>
  <si>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</si>
  <si>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</si>
  <si>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</si>
  <si>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</si>
  <si>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</si>
  <si>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</si>
  <si>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</si>
  <si>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</si>
  <si>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</si>
  <si>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</si>
  <si>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</si>
  <si>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</si>
  <si>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</si>
  <si>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</si>
  <si>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</si>
  <si>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</si>
  <si>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</si>
  <si>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</si>
  <si>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</si>
  <si>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</si>
  <si>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</si>
  <si>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</si>
  <si>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</si>
  <si>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</si>
  <si>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</si>
  <si>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</si>
  <si>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</si>
  <si>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</si>
  <si>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</si>
  <si>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</si>
  <si>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</si>
  <si>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</si>
  <si>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</si>
  <si>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</si>
  <si>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</si>
  <si>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</si>
  <si>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</si>
  <si>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</si>
  <si>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</si>
  <si>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</si>
  <si>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</si>
  <si>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</si>
  <si>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</si>
  <si>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</si>
  <si>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</si>
  <si>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</si>
  <si>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</si>
  <si>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</si>
  <si>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</si>
  <si>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</si>
  <si>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</si>
  <si>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</si>
  <si>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</si>
  <si>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</si>
  <si>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</si>
  <si>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</si>
  <si>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</si>
  <si>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</si>
  <si>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</si>
  <si>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</si>
  <si>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</si>
  <si>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</si>
  <si>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</si>
  <si>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</si>
  <si>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</si>
  <si>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</si>
  <si>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</si>
  <si>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</si>
  <si>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</si>
  <si>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</si>
  <si>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</si>
  <si>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</si>
  <si>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</si>
  <si>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</si>
  <si>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</si>
  <si>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</si>
  <si>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</si>
  <si>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</si>
  <si>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</si>
  <si>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</si>
  <si>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</si>
  <si>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</si>
  <si>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</si>
  <si>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</si>
  <si>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</si>
  <si>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</si>
  <si>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</si>
  <si>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</si>
  <si>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</si>
  <si>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</si>
  <si>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</si>
  <si>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</si>
  <si>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</si>
  <si>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</si>
  <si>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</si>
  <si>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</si>
  <si>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</si>
  <si>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</si>
  <si>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</si>
  <si>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</si>
  <si>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</si>
  <si>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</si>
  <si>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</si>
  <si>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</si>
  <si>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</si>
  <si>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</si>
  <si>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</si>
  <si>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</si>
  <si>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</si>
  <si>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</si>
  <si>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</si>
  <si>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</si>
  <si>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</si>
  <si>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</si>
  <si>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</si>
  <si>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</si>
  <si>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</si>
  <si>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</si>
  <si>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</si>
  <si>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</si>
  <si>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</si>
  <si>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</si>
  <si>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</si>
  <si>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</si>
  <si>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</si>
  <si>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</si>
  <si>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</si>
  <si>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</si>
  <si>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</si>
  <si>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</si>
  <si>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</si>
  <si>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</si>
  <si>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</si>
  <si>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</si>
  <si>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</si>
  <si>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</si>
  <si>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</si>
  <si>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</si>
  <si>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</si>
  <si>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</si>
  <si>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</si>
  <si>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</si>
  <si>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</si>
  <si>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</si>
  <si>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</si>
  <si>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</si>
  <si>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</si>
  <si>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</si>
  <si>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</si>
  <si>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</si>
  <si>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</si>
  <si>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</si>
  <si>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</si>
  <si>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</si>
  <si>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</si>
  <si>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</si>
  <si>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</si>
  <si>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</si>
  <si>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</si>
  <si>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</si>
  <si>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</si>
  <si>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</si>
  <si>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</si>
  <si>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</si>
  <si>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</si>
  <si>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</si>
  <si>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</si>
  <si>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</si>
  <si>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</si>
  <si>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</si>
  <si>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</si>
  <si>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</si>
  <si>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</si>
  <si>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</si>
  <si>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</si>
  <si>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</si>
  <si>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</si>
  <si>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</si>
  <si>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</si>
  <si>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</si>
  <si>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</si>
  <si>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</si>
  <si>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</si>
  <si>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</si>
  <si>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</si>
  <si>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</si>
  <si>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</si>
  <si>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</si>
  <si>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</si>
  <si>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</si>
  <si>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</si>
  <si>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</si>
  <si>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</si>
  <si>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</si>
  <si>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</si>
  <si>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</si>
  <si>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</si>
  <si>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</si>
  <si>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</si>
  <si>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</si>
  <si>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</si>
  <si>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</si>
  <si>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</si>
  <si>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</si>
  <si>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</si>
  <si>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</si>
  <si>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</si>
  <si>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</si>
  <si>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</si>
  <si>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</si>
  <si>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</si>
  <si>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</si>
  <si>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</si>
  <si>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</si>
  <si>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</si>
  <si>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</si>
  <si>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</si>
  <si>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</si>
  <si>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</si>
  <si>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</si>
  <si>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</si>
  <si>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</si>
  <si>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</si>
  <si>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</si>
  <si>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</si>
  <si>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</si>
  <si>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</si>
  <si>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</si>
  <si>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</si>
  <si>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</si>
  <si>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</si>
  <si>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</si>
  <si>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</si>
  <si>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</si>
  <si>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</si>
  <si>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</si>
  <si>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</si>
  <si>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</si>
  <si>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</si>
  <si>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</si>
  <si>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</si>
  <si>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</si>
  <si>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</si>
  <si>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</si>
  <si>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</si>
  <si>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</si>
  <si>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</si>
  <si>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</si>
  <si>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</si>
  <si>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</si>
  <si>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</si>
  <si>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</si>
  <si>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</si>
  <si>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</si>
  <si>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</si>
  <si>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</si>
  <si>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</si>
  <si>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</si>
  <si>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</si>
  <si>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</si>
  <si>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</si>
  <si>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</si>
  <si>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</si>
  <si>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</si>
  <si>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</si>
  <si>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</si>
  <si>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</si>
  <si>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</si>
  <si>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</si>
  <si>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</si>
  <si>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</si>
  <si>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</si>
  <si>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</si>
  <si>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</si>
  <si>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</si>
  <si>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</si>
  <si>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</si>
  <si>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</si>
  <si>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</si>
  <si>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</si>
  <si>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</si>
  <si>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</si>
  <si>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</si>
  <si>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</si>
  <si>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</si>
  <si>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</si>
  <si>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</si>
  <si>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</si>
  <si>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</si>
  <si>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</si>
  <si>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</si>
  <si>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</si>
  <si>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</si>
  <si>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</si>
  <si>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</si>
  <si>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</si>
  <si>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</si>
  <si>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</si>
  <si>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</si>
  <si>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</si>
  <si>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</si>
  <si>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</si>
  <si>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</si>
  <si>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</si>
  <si>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</si>
  <si>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</si>
  <si>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</si>
  <si>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</si>
  <si>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</si>
  <si>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</si>
  <si>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</si>
  <si>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</si>
  <si>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</si>
  <si>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</si>
  <si>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</si>
  <si>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</si>
  <si>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</si>
  <si>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</si>
  <si>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</si>
  <si>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</si>
  <si>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</si>
  <si>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</si>
  <si>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</si>
  <si>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</si>
  <si>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</si>
  <si>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</si>
  <si>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</si>
  <si>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</si>
  <si>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</si>
  <si>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</si>
  <si>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</si>
  <si>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</si>
  <si>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</si>
  <si>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</si>
  <si>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</si>
  <si>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</si>
  <si>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</si>
  <si>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</si>
  <si>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</si>
  <si>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</si>
  <si>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</si>
  <si>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</si>
  <si>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</si>
  <si>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</si>
  <si>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</si>
  <si>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</si>
  <si>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</si>
  <si>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</si>
  <si>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</si>
  <si>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</si>
  <si>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</si>
  <si>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</si>
  <si>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</si>
  <si>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</si>
  <si>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</si>
  <si>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</si>
  <si>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</si>
  <si>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</si>
  <si>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</si>
  <si>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</si>
  <si>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</si>
  <si>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</si>
  <si>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</si>
  <si>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</si>
  <si>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</si>
  <si>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</si>
  <si>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</si>
  <si>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</si>
  <si>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</si>
  <si>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</si>
  <si>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</si>
  <si>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</si>
  <si>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</si>
  <si>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</si>
  <si>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</si>
  <si>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</si>
  <si>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</si>
  <si>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</si>
  <si>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</si>
  <si>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</si>
  <si>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</si>
  <si>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</si>
  <si>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</si>
  <si>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</si>
  <si>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</si>
  <si>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</si>
  <si>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</si>
  <si>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</si>
  <si>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</si>
  <si>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</si>
  <si>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</si>
  <si>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</si>
  <si>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</si>
  <si>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</si>
  <si>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</si>
  <si>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</si>
  <si>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</si>
  <si>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</si>
  <si>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</si>
  <si>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</si>
  <si>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</si>
  <si>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</si>
  <si>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</si>
  <si>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</si>
  <si>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</si>
  <si>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</si>
  <si>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</si>
  <si>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</si>
  <si>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</si>
  <si>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</si>
  <si>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</si>
  <si>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</si>
  <si>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</si>
  <si>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</si>
  <si>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</si>
  <si>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</si>
  <si>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</si>
  <si>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</si>
  <si>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</si>
  <si>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</si>
  <si>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</si>
  <si>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</si>
  <si>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</si>
  <si>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</si>
  <si>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</si>
  <si>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</si>
  <si>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</si>
  <si>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</si>
  <si>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</si>
  <si>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</si>
  <si>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</si>
  <si>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</si>
  <si>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</si>
  <si>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</si>
  <si>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</si>
  <si>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</si>
  <si>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</si>
  <si>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</si>
  <si>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</si>
  <si>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</si>
  <si>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</si>
  <si>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</si>
  <si>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</si>
  <si>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</si>
  <si>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</si>
  <si>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</si>
  <si>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</si>
  <si>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</si>
  <si>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</si>
  <si>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</si>
  <si>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</si>
  <si>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</si>
  <si>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</si>
  <si>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</si>
  <si>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</si>
  <si>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</si>
  <si>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</si>
  <si>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</si>
  <si>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</si>
  <si>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</si>
  <si>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</si>
  <si>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</si>
  <si>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</si>
  <si>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</si>
  <si>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</si>
  <si>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</si>
  <si>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</si>
  <si>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</si>
  <si>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</si>
  <si>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</si>
  <si>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</si>
  <si>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</si>
  <si>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</si>
  <si>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</si>
  <si>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</si>
  <si>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</si>
  <si>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</si>
  <si>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</si>
  <si>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</si>
  <si>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</si>
  <si>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</si>
  <si>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</si>
  <si>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</si>
  <si>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</si>
  <si>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</si>
  <si>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</si>
  <si>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</si>
  <si>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</si>
  <si>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</si>
  <si>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</si>
  <si>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</si>
  <si>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</si>
  <si>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</si>
  <si>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</si>
  <si>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</si>
  <si>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</si>
  <si>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</si>
  <si>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</si>
  <si>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</si>
  <si>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</si>
  <si>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</si>
  <si>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</si>
  <si>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</si>
  <si>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</si>
  <si>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</si>
  <si>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</si>
  <si>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</si>
  <si>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</si>
  <si>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</si>
  <si>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</si>
  <si>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</si>
  <si>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</si>
  <si>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</si>
  <si>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</si>
  <si>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</si>
  <si>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</si>
  <si>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</si>
  <si>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</si>
  <si>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</si>
  <si>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</si>
  <si>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</si>
  <si>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</si>
  <si>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</si>
  <si>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</si>
  <si>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</si>
  <si>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</si>
  <si>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</si>
  <si>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</si>
  <si>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</si>
  <si>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</si>
  <si>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</si>
  <si>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</si>
  <si>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</si>
  <si>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</si>
  <si>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</si>
  <si>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</si>
  <si>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</si>
  <si>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</si>
  <si>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</si>
  <si>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</si>
  <si>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</si>
  <si>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</si>
  <si>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</si>
  <si>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</si>
  <si>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</si>
  <si>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</si>
  <si>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</si>
  <si>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</si>
  <si>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</si>
  <si>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</si>
  <si>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</si>
  <si>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</si>
  <si>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</si>
  <si>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</si>
  <si>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</si>
  <si>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</si>
  <si>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</si>
  <si>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</si>
  <si>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</si>
  <si>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</si>
  <si>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</si>
  <si>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</si>
  <si>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</si>
  <si>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</si>
  <si>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</si>
  <si>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</si>
  <si>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</si>
  <si>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</si>
  <si>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</si>
  <si>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</si>
  <si>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</si>
  <si>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</si>
  <si>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</si>
  <si>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</si>
  <si>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</si>
  <si>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</si>
  <si>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</si>
  <si>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</si>
  <si>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</si>
  <si>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</si>
  <si>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</si>
  <si>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</si>
  <si>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</si>
  <si>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</si>
  <si>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</si>
  <si>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</si>
  <si>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</si>
  <si>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</si>
  <si>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</si>
  <si>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</si>
  <si>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</si>
  <si>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</si>
  <si>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</si>
  <si>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</si>
  <si>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</si>
  <si>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</si>
  <si>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</si>
  <si>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</si>
  <si>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</si>
  <si>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</si>
  <si>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</si>
  <si>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</si>
  <si>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</si>
  <si>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</si>
  <si>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</si>
  <si>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</si>
  <si>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</si>
  <si>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</si>
  <si>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</si>
  <si>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</si>
  <si>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</si>
  <si>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</si>
  <si>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</si>
  <si>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</si>
  <si>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</si>
  <si>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</si>
  <si>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</si>
  <si>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</si>
  <si>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</si>
  <si>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</si>
  <si>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</si>
  <si>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</si>
  <si>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</si>
  <si>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</si>
  <si>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</si>
  <si>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</si>
  <si>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</si>
  <si>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</si>
  <si>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</si>
  <si>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</si>
  <si>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</si>
  <si>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</si>
  <si>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</si>
  <si>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</si>
  <si>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</si>
  <si>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</si>
  <si>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</si>
  <si>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</si>
  <si>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</si>
  <si>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</si>
  <si>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</si>
  <si>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</si>
  <si>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</si>
  <si>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</si>
  <si>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</si>
  <si>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</si>
  <si>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</si>
  <si>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</si>
  <si>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</si>
  <si>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</si>
  <si>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</si>
  <si>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</si>
  <si>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</si>
  <si>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</si>
  <si>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</si>
  <si>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</si>
  <si>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</si>
  <si>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</si>
  <si>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</si>
  <si>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</si>
  <si>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</si>
  <si>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</si>
  <si>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</si>
  <si>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</si>
  <si>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</si>
  <si>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</si>
  <si>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</si>
  <si>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</si>
  <si>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</si>
  <si>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</si>
  <si>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</si>
  <si>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</si>
  <si>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</si>
  <si>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</si>
  <si>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</si>
  <si>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</si>
  <si>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</si>
  <si>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</si>
  <si>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</si>
  <si>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</si>
  <si>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</si>
  <si>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</si>
  <si>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</si>
  <si>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</si>
  <si>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</si>
  <si>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</si>
  <si>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</si>
  <si>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</si>
  <si>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</si>
  <si>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</si>
  <si>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</si>
  <si>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</si>
  <si>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</si>
  <si>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</si>
  <si>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</si>
  <si>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</si>
  <si>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</si>
  <si>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</si>
  <si>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</si>
  <si>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</si>
  <si>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</si>
  <si>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</si>
  <si>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</si>
  <si>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</si>
  <si>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</si>
  <si>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</si>
  <si>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</si>
  <si>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</si>
  <si>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</si>
  <si>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</si>
  <si>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</si>
  <si>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</si>
  <si>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</si>
  <si>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</si>
  <si>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</si>
  <si>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</si>
  <si>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</si>
  <si>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</si>
  <si>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</si>
  <si>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</si>
  <si>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</si>
  <si>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</si>
  <si>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</si>
  <si>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</si>
  <si>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</si>
  <si>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</si>
  <si>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</si>
  <si>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</si>
  <si>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</si>
  <si>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</si>
  <si>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</si>
  <si>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</si>
  <si>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</si>
  <si>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</si>
  <si>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</si>
  <si>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</si>
  <si>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</si>
  <si>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</si>
  <si>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</si>
  <si>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</si>
  <si>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</si>
  <si>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</si>
  <si>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</si>
  <si>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</si>
  <si>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</si>
  <si>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</si>
  <si>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</si>
  <si>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</si>
  <si>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</si>
  <si>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</si>
  <si>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</si>
  <si>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</si>
  <si>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</si>
  <si>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</si>
  <si>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</si>
  <si>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</si>
  <si>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</si>
  <si>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</si>
  <si>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</si>
  <si>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</si>
  <si>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</si>
  <si>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</si>
  <si>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</si>
  <si>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</si>
  <si>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</si>
  <si>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</si>
  <si>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</si>
  <si>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</si>
  <si>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</si>
  <si>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</si>
  <si>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</si>
  <si>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</si>
  <si>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</si>
  <si>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</si>
  <si>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</si>
  <si>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</si>
  <si>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</si>
  <si>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</si>
  <si>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</si>
  <si>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</si>
  <si>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</si>
  <si>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</si>
  <si>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</si>
  <si>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</si>
  <si>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</si>
  <si>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</si>
  <si>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</si>
  <si>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</si>
  <si>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</si>
  <si>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</si>
  <si>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</si>
  <si>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</si>
  <si>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</si>
  <si>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</si>
  <si>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</si>
  <si>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</si>
  <si>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</si>
  <si>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</si>
  <si>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</si>
  <si>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</si>
  <si>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</si>
  <si>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</si>
  <si>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</si>
  <si>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</si>
  <si>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</si>
  <si>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</si>
  <si>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</si>
  <si>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</si>
  <si>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</si>
  <si>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</si>
  <si>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</si>
  <si>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</si>
  <si>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</si>
  <si>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</si>
  <si>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</si>
  <si>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</si>
  <si>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</si>
  <si>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</si>
  <si>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</si>
  <si>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</si>
  <si>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</si>
  <si>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</si>
  <si>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</si>
  <si>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</si>
  <si>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</si>
  <si>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</si>
  <si>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</si>
  <si>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</si>
  <si>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</si>
  <si>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</si>
  <si>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</si>
  <si>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</si>
  <si>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</si>
  <si>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</si>
  <si>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</si>
  <si>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</si>
  <si>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</si>
  <si>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</si>
  <si>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</si>
  <si>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</si>
  <si>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</si>
  <si>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</si>
  <si>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</si>
  <si>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</si>
  <si>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</si>
  <si>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</si>
  <si>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</si>
  <si>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</si>
  <si>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</si>
  <si>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</si>
  <si>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</si>
  <si>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</si>
  <si>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</si>
  <si>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</si>
  <si>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</si>
  <si>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</si>
  <si>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</si>
  <si>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</si>
  <si>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</si>
  <si>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</si>
  <si>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</si>
  <si>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</si>
  <si>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</si>
  <si>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</si>
  <si>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</si>
  <si>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</si>
  <si>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</si>
  <si>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</si>
  <si>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</si>
  <si>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</si>
  <si>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</si>
  <si>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</si>
  <si>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</si>
  <si>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</si>
  <si>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</si>
  <si>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</si>
  <si>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</si>
  <si>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</si>
  <si>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</si>
  <si>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</si>
  <si>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</si>
  <si>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</si>
  <si>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</si>
  <si>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</si>
  <si>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</si>
  <si>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</si>
  <si>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</si>
  <si>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</si>
  <si>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</si>
  <si>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</si>
  <si>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</si>
  <si>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</si>
  <si>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</si>
  <si>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</si>
  <si>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</si>
  <si>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</si>
  <si>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</si>
  <si>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</si>
  <si>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</si>
  <si>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</si>
  <si>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</si>
  <si>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</si>
  <si>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</si>
  <si>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</si>
  <si>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</si>
  <si>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</si>
  <si>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</si>
  <si>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</si>
  <si>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</si>
  <si>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</si>
  <si>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</si>
  <si>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</si>
  <si>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</si>
  <si>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</si>
  <si>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</si>
  <si>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</si>
  <si>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</si>
  <si>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</si>
  <si>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</si>
  <si>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</si>
  <si>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</si>
  <si>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</si>
  <si>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</si>
  <si>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</si>
  <si>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</si>
  <si>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</si>
  <si>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</si>
  <si>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</si>
  <si>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</si>
  <si>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</si>
  <si>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</si>
  <si>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</si>
  <si>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</si>
  <si>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</si>
  <si>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</si>
  <si>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</si>
  <si>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</si>
  <si>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</si>
  <si>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</si>
  <si>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</si>
  <si>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</si>
  <si>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</si>
  <si>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</si>
  <si>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</si>
  <si>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</si>
  <si>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</si>
  <si>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</si>
  <si>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</si>
  <si>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</si>
  <si>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</si>
  <si>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</si>
  <si>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</si>
  <si>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</si>
  <si>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</si>
  <si>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</si>
  <si>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</si>
  <si>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</si>
  <si>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</si>
  <si>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</si>
  <si>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</si>
  <si>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</si>
  <si>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</si>
  <si>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</si>
  <si>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</si>
  <si>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</si>
  <si>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</si>
  <si>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</si>
  <si>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</si>
  <si>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</si>
  <si>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</si>
  <si>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</si>
  <si>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</si>
  <si>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</si>
  <si>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</si>
  <si>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</si>
  <si>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</si>
  <si>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</si>
  <si>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</si>
  <si>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</si>
  <si>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</si>
  <si>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</si>
  <si>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</si>
  <si>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</si>
  <si>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</si>
  <si>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</si>
  <si>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</si>
  <si>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</si>
  <si>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</si>
  <si>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</si>
  <si>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</si>
  <si>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</si>
  <si>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</si>
  <si>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</si>
  <si>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</si>
  <si>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</si>
  <si>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</si>
  <si>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</si>
  <si>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</si>
  <si>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</si>
  <si>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</si>
  <si>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</si>
  <si>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</si>
  <si>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</si>
  <si>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</si>
  <si>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</si>
  <si>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</si>
  <si>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</si>
  <si>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</si>
  <si>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</si>
  <si>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</si>
  <si>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</si>
  <si>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</si>
  <si>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</si>
  <si>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</si>
  <si>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</si>
  <si>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</si>
  <si>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</si>
  <si>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</si>
  <si>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</si>
  <si>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</si>
  <si>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</si>
  <si>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</si>
  <si>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</si>
  <si>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</si>
  <si>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</si>
  <si>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</si>
  <si>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</si>
  <si>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</si>
  <si>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</si>
  <si>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</si>
  <si>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</si>
  <si>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</si>
  <si>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</si>
  <si>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</si>
  <si>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</si>
  <si>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</si>
  <si>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</si>
  <si>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</si>
  <si>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</si>
  <si>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</si>
  <si>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</si>
  <si>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</si>
  <si>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</si>
  <si>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</si>
  <si>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</si>
  <si>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</si>
  <si>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</si>
  <si>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</si>
  <si>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</si>
  <si>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</si>
  <si>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</si>
  <si>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</si>
  <si>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</si>
  <si>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</si>
  <si>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</si>
  <si>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</si>
  <si>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</si>
  <si>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</si>
  <si>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</si>
  <si>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</si>
  <si>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</si>
  <si>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</si>
  <si>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</si>
  <si>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</si>
  <si>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</si>
  <si>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</si>
  <si>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</si>
  <si>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</si>
  <si>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</si>
  <si>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</si>
  <si>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</si>
  <si>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</si>
  <si>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</si>
  <si>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</si>
  <si>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</si>
  <si>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</si>
  <si>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</si>
  <si>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</si>
  <si>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</si>
  <si>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</si>
  <si>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</si>
  <si>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</si>
  <si>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</si>
  <si>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</si>
  <si>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</si>
  <si>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</si>
  <si>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</si>
  <si>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</si>
  <si>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</si>
  <si>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</si>
  <si>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</si>
  <si>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</si>
  <si>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</si>
  <si>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</si>
  <si>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</si>
  <si>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</si>
  <si>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</si>
  <si>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</si>
  <si>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</si>
  <si>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</si>
  <si>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</si>
  <si>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</si>
  <si>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</si>
  <si>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</si>
  <si>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</si>
  <si>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</si>
  <si>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</si>
  <si>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</si>
  <si>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</si>
  <si>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</si>
  <si>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</si>
  <si>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</si>
  <si>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</si>
  <si>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</si>
  <si>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</si>
  <si>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</si>
  <si>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</si>
  <si>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</si>
  <si>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</si>
  <si>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</si>
  <si>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</si>
  <si>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</si>
  <si>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</si>
  <si>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</si>
  <si>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</si>
  <si>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</si>
  <si>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</si>
  <si>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</si>
  <si>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</si>
  <si>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</si>
  <si>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</si>
  <si>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</si>
  <si>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</si>
  <si>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</si>
  <si>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</si>
  <si>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</si>
  <si>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</si>
  <si>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</si>
  <si>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</si>
  <si>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</si>
  <si>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</si>
  <si>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</si>
  <si>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</si>
  <si>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</si>
  <si>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</si>
  <si>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</si>
  <si>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</si>
  <si>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</si>
  <si>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</si>
  <si>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</si>
  <si>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</si>
  <si>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</si>
  <si>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</si>
  <si>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</si>
  <si>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</si>
  <si>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</si>
  <si>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</si>
  <si>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</si>
  <si>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</si>
  <si>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</si>
  <si>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</si>
  <si>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</si>
  <si>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</si>
  <si>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</si>
  <si>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</si>
  <si>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</si>
  <si>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</si>
  <si>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</si>
  <si>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</si>
  <si>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</si>
  <si>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</si>
  <si>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</si>
  <si>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</si>
  <si>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</si>
  <si>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</si>
  <si>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</si>
  <si>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</si>
  <si>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</si>
  <si>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</si>
  <si>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</si>
  <si>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</si>
  <si>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</si>
  <si>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</si>
  <si>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</si>
  <si>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</si>
  <si>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</si>
  <si>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</si>
  <si>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</si>
  <si>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</si>
  <si>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</si>
  <si>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</si>
  <si>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</si>
  <si>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</si>
  <si>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</si>
  <si>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</si>
  <si>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</si>
  <si>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</si>
  <si>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</si>
  <si>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</si>
  <si>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</si>
  <si>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</si>
  <si>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</si>
  <si>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</si>
  <si>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</si>
  <si>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</si>
  <si>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</si>
  <si>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</si>
  <si>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</si>
  <si>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</si>
  <si>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</si>
  <si>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</si>
  <si>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</si>
  <si>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</si>
  <si>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</si>
  <si>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</si>
  <si>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</si>
  <si>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</si>
  <si>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</si>
  <si>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</si>
  <si>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</si>
  <si>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</si>
  <si>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</si>
  <si>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</si>
  <si>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</si>
  <si>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</si>
  <si>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</si>
  <si>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</si>
  <si>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</si>
  <si>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</si>
  <si>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</si>
  <si>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</si>
  <si>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</si>
  <si>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</si>
  <si>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</si>
  <si>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</si>
  <si>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</si>
  <si>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</si>
  <si>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</si>
  <si>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</si>
  <si>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</si>
  <si>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</si>
  <si>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</si>
  <si>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</si>
  <si>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</si>
  <si>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</si>
  <si>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</si>
  <si>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</si>
  <si>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</si>
  <si>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</si>
  <si>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</si>
  <si>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</si>
  <si>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</si>
  <si>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</si>
  <si>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</si>
  <si>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</si>
  <si>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</si>
  <si>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</si>
  <si>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</si>
  <si>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</si>
  <si>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</si>
  <si>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</si>
  <si>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</si>
  <si>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</si>
  <si>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</si>
  <si>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</si>
  <si>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</si>
  <si>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</si>
  <si>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</si>
  <si>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</si>
  <si>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</si>
  <si>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</si>
  <si>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</si>
  <si>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</si>
  <si>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</si>
  <si>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</si>
  <si>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</si>
  <si>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</si>
  <si>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</si>
  <si>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</si>
  <si>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</si>
  <si>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</si>
  <si>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</si>
  <si>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</si>
  <si>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</si>
  <si>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</si>
  <si>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</si>
  <si>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</si>
  <si>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</si>
  <si>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</si>
  <si>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</si>
  <si>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</si>
  <si>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</si>
  <si>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</si>
  <si>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</si>
  <si>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</si>
  <si>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</si>
  <si>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</si>
  <si>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</si>
  <si>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</si>
  <si>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</si>
  <si>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</si>
  <si>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</si>
  <si>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</si>
  <si>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</si>
  <si>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</si>
  <si>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</si>
  <si>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</si>
  <si>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</si>
  <si>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</si>
  <si>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</si>
  <si>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</si>
  <si>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</si>
  <si>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</si>
  <si>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</si>
  <si>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</si>
  <si>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</si>
  <si>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</si>
  <si>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</si>
  <si>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</si>
  <si>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</si>
  <si>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</si>
  <si>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</si>
  <si>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</si>
  <si>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</si>
  <si>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</si>
  <si>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</si>
  <si>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</si>
  <si>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</si>
  <si>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</si>
  <si>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</si>
  <si>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</si>
  <si>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</si>
  <si>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</si>
  <si>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</si>
  <si>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</si>
  <si>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</si>
  <si>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</si>
  <si>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</si>
  <si>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</si>
  <si>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</si>
  <si>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</si>
  <si>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</si>
  <si>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</si>
  <si>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</si>
  <si>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</si>
  <si>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</si>
  <si>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</si>
  <si>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</si>
  <si>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</si>
  <si>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</si>
  <si>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</si>
  <si>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</si>
  <si>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</si>
  <si>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</si>
  <si>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</si>
  <si>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</si>
  <si>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</si>
  <si>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</si>
  <si>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</si>
  <si>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</si>
  <si>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</si>
  <si>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</si>
  <si>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</si>
  <si>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</si>
  <si>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</si>
  <si>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</si>
  <si>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</si>
  <si>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</si>
  <si>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</si>
  <si>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</si>
  <si>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</si>
  <si>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</si>
  <si>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</si>
  <si>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</si>
  <si>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</si>
  <si>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</si>
  <si>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</si>
  <si>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</si>
  <si>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</si>
  <si>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</si>
  <si>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</si>
  <si>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</si>
  <si>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</si>
  <si>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</si>
  <si>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</si>
  <si>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</si>
  <si>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</si>
  <si>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</si>
  <si>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</si>
  <si>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</si>
  <si>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</si>
  <si>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</si>
  <si>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</si>
  <si>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</si>
  <si>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</si>
  <si>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</si>
  <si>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</si>
  <si>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</si>
  <si>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</si>
  <si>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</si>
  <si>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</si>
  <si>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</si>
  <si>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</si>
  <si>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</si>
  <si>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</si>
  <si>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</si>
  <si>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</si>
  <si>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</si>
  <si>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</si>
  <si>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</si>
  <si>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</si>
  <si>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</si>
  <si>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</si>
  <si>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</si>
  <si>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</si>
  <si>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</si>
  <si>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</si>
  <si>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</si>
  <si>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</si>
  <si>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</si>
  <si>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</si>
  <si>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</si>
  <si>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</si>
  <si>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</si>
  <si>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</si>
  <si>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</si>
  <si>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</si>
  <si>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</si>
  <si>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</si>
  <si>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</si>
  <si>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</si>
  <si>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</si>
  <si>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</si>
  <si>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</si>
  <si>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</si>
  <si>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</si>
  <si>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</si>
  <si>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</si>
  <si>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</si>
  <si>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</si>
  <si>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</si>
  <si>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</si>
  <si>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</si>
  <si>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</si>
  <si>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</si>
  <si>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</si>
  <si>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</si>
  <si>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</si>
  <si>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</si>
  <si>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</si>
  <si>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</si>
  <si>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</si>
  <si>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</si>
  <si>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</si>
  <si>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</si>
  <si>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</si>
  <si>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</si>
  <si>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</si>
  <si>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</si>
  <si>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</si>
  <si>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</si>
  <si>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</si>
  <si>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</si>
  <si>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</si>
  <si>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</si>
  <si>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</si>
  <si>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</si>
  <si>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</si>
  <si>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</si>
  <si>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</si>
  <si>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</si>
  <si>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</si>
  <si>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</si>
  <si>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</si>
  <si>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</si>
  <si>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</si>
  <si>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</si>
  <si>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</si>
  <si>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</si>
  <si>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</si>
  <si>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</si>
  <si>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</si>
  <si>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</si>
  <si>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</si>
  <si>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</si>
  <si>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</si>
  <si>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</si>
  <si>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</si>
  <si>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</si>
  <si>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</si>
  <si>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</si>
  <si>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</si>
  <si>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</si>
  <si>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</si>
  <si>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</si>
  <si>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</si>
  <si>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</si>
  <si>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</si>
  <si>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</si>
  <si>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</si>
  <si>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</si>
  <si>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</si>
  <si>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</si>
  <si>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</si>
  <si>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</si>
  <si>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</si>
  <si>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</si>
  <si>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</si>
  <si>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</si>
  <si>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</si>
  <si>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</si>
  <si>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</si>
  <si>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</si>
  <si>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</si>
  <si>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</si>
  <si>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</si>
  <si>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</si>
  <si>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</si>
  <si>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</si>
  <si>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</si>
  <si>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</si>
  <si>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</si>
  <si>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</si>
  <si>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</si>
  <si>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</si>
  <si>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</si>
  <si>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</si>
  <si>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</si>
  <si>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</si>
  <si>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</si>
  <si>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</si>
  <si>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</si>
  <si>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</si>
  <si>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</si>
  <si>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</si>
  <si>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</si>
  <si>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</si>
  <si>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</si>
  <si>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</si>
  <si>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</si>
  <si>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</si>
  <si>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</si>
  <si>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</si>
  <si>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</si>
  <si>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</si>
  <si>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</si>
  <si>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</si>
  <si>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</si>
  <si>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</si>
  <si>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</si>
  <si>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</si>
  <si>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</si>
  <si>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</si>
  <si>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</si>
  <si>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</si>
  <si>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</si>
  <si>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</si>
  <si>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</si>
  <si>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</si>
  <si>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</si>
  <si>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</si>
  <si>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</si>
  <si>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</si>
  <si>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</si>
  <si>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</si>
  <si>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</si>
  <si>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</si>
  <si>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</si>
  <si>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</si>
  <si>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</si>
  <si>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</si>
  <si>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</si>
  <si>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</si>
  <si>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</si>
  <si>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</si>
  <si>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</si>
  <si>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</si>
  <si>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</si>
  <si>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</si>
  <si>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</si>
  <si>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</si>
  <si>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</si>
  <si>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</si>
  <si>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</si>
  <si>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</si>
  <si>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</si>
  <si>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</si>
  <si>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</si>
  <si>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</si>
  <si>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</si>
  <si>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</si>
  <si>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</si>
  <si>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</si>
  <si>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</si>
  <si>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</si>
  <si>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</si>
  <si>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</si>
  <si>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</si>
  <si>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</si>
  <si>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</si>
  <si>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</si>
  <si>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</si>
  <si>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</si>
  <si>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</si>
  <si>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</si>
  <si>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</si>
  <si>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</si>
  <si>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</si>
  <si>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</si>
  <si>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</si>
  <si>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</si>
  <si>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</si>
  <si>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</si>
  <si>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</si>
  <si>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</si>
  <si>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</si>
  <si>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</si>
  <si>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</si>
  <si>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</si>
  <si>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</si>
  <si>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</si>
  <si>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</si>
  <si>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</si>
  <si>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</si>
  <si>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</si>
  <si>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</si>
  <si>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</si>
  <si>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</si>
  <si>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</si>
  <si>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</si>
  <si>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</si>
  <si>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</si>
  <si>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</si>
  <si>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</si>
  <si>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</si>
  <si>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</si>
  <si>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</si>
  <si>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</si>
  <si>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</si>
  <si>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</si>
  <si>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</si>
  <si>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</si>
  <si>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</si>
  <si>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</si>
  <si>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</si>
  <si>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</si>
  <si>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</si>
  <si>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</si>
  <si>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</si>
  <si>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</si>
  <si>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</si>
  <si>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</si>
  <si>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</si>
  <si>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</si>
  <si>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</si>
  <si>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</si>
  <si>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</si>
  <si>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</si>
  <si>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</si>
  <si>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</si>
  <si>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</si>
  <si>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</si>
  <si>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</si>
  <si>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</si>
  <si>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</si>
  <si>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</si>
  <si>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</si>
  <si>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</si>
  <si>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</si>
  <si>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</si>
  <si>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</si>
  <si>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</si>
  <si>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</si>
  <si>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</si>
  <si>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</si>
  <si>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</si>
  <si>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</si>
  <si>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</si>
  <si>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</si>
  <si>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</si>
  <si>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</si>
  <si>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</si>
  <si>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</si>
  <si>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</si>
  <si>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</si>
  <si>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</si>
  <si>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</si>
  <si>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</si>
  <si>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</si>
  <si>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</si>
  <si>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</si>
  <si>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</si>
  <si>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</si>
  <si>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</si>
  <si>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</si>
  <si>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</si>
  <si>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</si>
  <si>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</si>
  <si>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</si>
  <si>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</si>
  <si>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</si>
  <si>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</si>
  <si>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</si>
  <si>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</si>
  <si>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</si>
  <si>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</si>
  <si>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</si>
  <si>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</si>
  <si>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</si>
  <si>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</si>
  <si>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</si>
  <si>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</si>
  <si>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</si>
  <si>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</si>
  <si>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</si>
  <si>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</si>
  <si>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</si>
  <si>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</si>
  <si>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</si>
  <si>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</si>
  <si>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</si>
  <si>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</si>
  <si>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</si>
  <si>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</si>
  <si>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</si>
  <si>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</si>
  <si>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</si>
  <si>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</si>
  <si>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</si>
  <si>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</si>
  <si>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</si>
  <si>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</si>
  <si>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</si>
  <si>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</si>
  <si>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</si>
  <si>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</si>
  <si>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</si>
  <si>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</si>
  <si>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</si>
  <si>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</si>
  <si>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</si>
  <si>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</si>
  <si>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</si>
  <si>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</si>
  <si>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</si>
  <si>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</si>
  <si>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</si>
  <si>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</si>
  <si>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</si>
  <si>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</si>
  <si>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</si>
  <si>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</si>
  <si>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</si>
  <si>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</si>
  <si>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</si>
  <si>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</si>
  <si>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</si>
  <si>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</si>
  <si>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</si>
  <si>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</si>
  <si>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</si>
  <si>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</si>
  <si>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</si>
  <si>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</si>
  <si>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</si>
  <si>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</si>
  <si>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</si>
  <si>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</si>
  <si>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</si>
  <si>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</si>
  <si>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</si>
  <si>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</si>
  <si>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</si>
  <si>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</si>
  <si>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</si>
  <si>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</si>
  <si>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</si>
  <si>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</si>
  <si>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</si>
  <si>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</si>
  <si>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</si>
  <si>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</si>
  <si>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</si>
  <si>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</si>
  <si>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</si>
  <si>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</si>
  <si>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</si>
  <si>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</si>
  <si>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</si>
  <si>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</si>
  <si>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</si>
  <si>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</si>
  <si>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</si>
  <si>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</si>
  <si>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</si>
  <si>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</si>
  <si>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</si>
  <si>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</si>
  <si>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</si>
  <si>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</si>
  <si>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</si>
  <si>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</si>
  <si>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</si>
  <si>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</si>
  <si>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</si>
  <si>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</si>
  <si>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</si>
  <si>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</si>
  <si>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</si>
  <si>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</si>
  <si>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</si>
  <si>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</si>
  <si>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</si>
  <si>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</si>
  <si>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</si>
  <si>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</si>
  <si>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</si>
  <si>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</si>
  <si>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</si>
  <si>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</si>
  <si>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</si>
  <si>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</si>
  <si>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</si>
  <si>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</si>
  <si>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</si>
  <si>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</si>
  <si>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</si>
  <si>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</si>
  <si>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</si>
  <si>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</si>
  <si>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</si>
  <si>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</si>
  <si>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</si>
  <si>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</si>
  <si>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</si>
  <si>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</si>
  <si>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</si>
  <si>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</si>
  <si>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</si>
  <si>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</si>
  <si>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</si>
  <si>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</si>
  <si>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</si>
  <si>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</si>
  <si>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</si>
  <si>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</si>
  <si>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</si>
  <si>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</si>
  <si>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</si>
  <si>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</si>
  <si>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</si>
  <si>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</si>
  <si>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</si>
  <si>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</si>
  <si>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</si>
  <si>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</si>
  <si>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</si>
  <si>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</si>
  <si>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</si>
  <si>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</si>
  <si>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</si>
  <si>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</si>
  <si>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</si>
  <si>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</si>
  <si>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</si>
  <si>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</si>
  <si>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</si>
  <si>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</si>
  <si>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</si>
  <si>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</si>
  <si>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</si>
  <si>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</si>
  <si>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</si>
  <si>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</si>
  <si>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</si>
  <si>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</si>
  <si>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</si>
  <si>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</si>
  <si>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</si>
  <si>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</si>
  <si>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</si>
  <si>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</si>
  <si>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</si>
  <si>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</si>
  <si>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</si>
  <si>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</si>
  <si>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</si>
  <si>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</si>
  <si>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</si>
  <si>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</si>
  <si>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</si>
  <si>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</si>
  <si>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</si>
  <si>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</si>
  <si>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</si>
  <si>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</si>
  <si>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</si>
  <si>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</si>
  <si>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</si>
  <si>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</si>
  <si>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</si>
  <si>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</si>
  <si>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</si>
  <si>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</si>
  <si>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</si>
  <si>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</si>
  <si>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</si>
  <si>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</si>
  <si>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</si>
  <si>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</si>
  <si>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</si>
  <si>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</si>
  <si>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</si>
  <si>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</si>
  <si>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</si>
  <si>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</si>
  <si>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</si>
  <si>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</si>
  <si>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</si>
  <si>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</si>
  <si>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</si>
  <si>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</si>
  <si>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</si>
  <si>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</si>
  <si>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</si>
  <si>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</si>
  <si>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</si>
  <si>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</si>
  <si>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</si>
  <si>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</si>
  <si>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</si>
  <si>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</si>
  <si>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</si>
  <si>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</si>
  <si>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</si>
  <si>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</si>
  <si>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</si>
  <si>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</si>
  <si>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</si>
  <si>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</si>
  <si>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</si>
  <si>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</si>
  <si>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</si>
  <si>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</si>
  <si>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</si>
  <si>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</si>
  <si>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</si>
  <si>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</si>
  <si>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</si>
  <si>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</si>
  <si>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</si>
  <si>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</si>
  <si>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</si>
  <si>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</si>
  <si>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</si>
  <si>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</si>
  <si>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</si>
  <si>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</si>
  <si>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</si>
  <si>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</si>
  <si>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</si>
  <si>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</si>
  <si>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</si>
  <si>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</si>
  <si>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</si>
  <si>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</si>
  <si>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</si>
  <si>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</si>
  <si>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</si>
  <si>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</si>
  <si>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</si>
  <si>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</si>
  <si>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</si>
  <si>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</si>
  <si>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</si>
  <si>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</si>
  <si>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</si>
  <si>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</si>
  <si>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</si>
  <si>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</si>
  <si>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</si>
  <si>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</si>
  <si>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</si>
  <si>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</si>
  <si>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</si>
  <si>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</si>
  <si>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</si>
  <si>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</si>
  <si>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</si>
  <si>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</si>
  <si>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</si>
  <si>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</si>
  <si>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</si>
  <si>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</si>
  <si>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</si>
  <si>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</si>
  <si>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</si>
  <si>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</si>
  <si>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</si>
  <si>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</si>
  <si>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</si>
  <si>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</si>
  <si>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</si>
  <si>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</si>
  <si>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</si>
  <si>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</si>
  <si>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</si>
  <si>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</si>
  <si>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</si>
  <si>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</si>
  <si>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</si>
  <si>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</si>
  <si>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</si>
  <si>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</si>
  <si>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</si>
  <si>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</si>
  <si>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</si>
  <si>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</si>
  <si>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</si>
  <si>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</si>
  <si>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</si>
  <si>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</si>
  <si>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</si>
  <si>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</si>
  <si>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</si>
  <si>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</si>
  <si>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</si>
  <si>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</si>
  <si>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</si>
  <si>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</si>
  <si>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</si>
  <si>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</si>
  <si>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</si>
  <si>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</si>
  <si>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</si>
  <si>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</si>
  <si>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</si>
  <si>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</si>
  <si>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</si>
  <si>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</si>
  <si>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</si>
  <si>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</si>
  <si>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</si>
  <si>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</si>
  <si>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</si>
  <si>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</si>
  <si>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</si>
  <si>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</si>
  <si>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</si>
  <si>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</si>
  <si>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</si>
  <si>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</si>
  <si>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</si>
  <si>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</si>
  <si>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</si>
  <si>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</si>
  <si>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</si>
  <si>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</si>
  <si>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</si>
  <si>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</si>
  <si>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</si>
  <si>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</si>
  <si>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</si>
  <si>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</si>
  <si>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</si>
  <si>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</si>
  <si>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</si>
  <si>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</si>
  <si>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</si>
  <si>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</si>
  <si>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</si>
  <si>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</si>
  <si>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</si>
  <si>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</si>
  <si>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</si>
  <si>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</si>
  <si>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</si>
  <si>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</si>
  <si>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</si>
  <si>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</si>
  <si>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</si>
  <si>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</si>
  <si>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</si>
  <si>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</si>
  <si>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</si>
  <si>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</si>
  <si>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</si>
  <si>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</si>
  <si>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</si>
  <si>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</si>
  <si>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</si>
  <si>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</si>
  <si>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</si>
  <si>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</si>
  <si>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</si>
  <si>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</si>
  <si>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</si>
  <si>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</si>
  <si>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</si>
  <si>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</si>
  <si>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</si>
  <si>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</si>
  <si>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</si>
  <si>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</si>
  <si>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</si>
  <si>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</si>
  <si>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</si>
  <si>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</si>
  <si>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</si>
  <si>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</si>
  <si>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</si>
  <si>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</si>
  <si>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</si>
  <si>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</si>
  <si>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</si>
  <si>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</si>
  <si>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</si>
  <si>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</si>
  <si>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</si>
  <si>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</si>
  <si>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</si>
  <si>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</si>
  <si>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</si>
  <si>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</si>
  <si>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</si>
  <si>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</si>
  <si>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</si>
  <si>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</si>
  <si>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</si>
  <si>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</si>
  <si>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</si>
  <si>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</si>
  <si>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</si>
  <si>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</si>
  <si>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</si>
  <si>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</si>
  <si>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</si>
  <si>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</si>
  <si>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</si>
  <si>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</si>
  <si>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</si>
  <si>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</si>
  <si>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</si>
  <si>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</si>
  <si>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</si>
  <si>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</si>
  <si>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</si>
  <si>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</si>
  <si>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</si>
  <si>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</si>
  <si>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</si>
  <si>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</si>
  <si>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</si>
  <si>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</si>
  <si>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</si>
  <si>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</si>
  <si>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</si>
  <si>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</si>
  <si>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</si>
  <si>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</si>
  <si>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</si>
  <si>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</si>
  <si>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</si>
  <si>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</si>
  <si>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</si>
  <si>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</si>
  <si>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</si>
  <si>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</si>
  <si>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</si>
  <si>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</si>
  <si>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</si>
  <si>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</si>
  <si>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</si>
  <si>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</si>
  <si>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</si>
  <si>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</si>
  <si>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</si>
  <si>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</si>
  <si>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</si>
  <si>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</si>
  <si>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</si>
  <si>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</si>
  <si>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</si>
  <si>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</si>
  <si>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</si>
  <si>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</si>
  <si>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</si>
  <si>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</si>
  <si>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</si>
  <si>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</si>
  <si>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</si>
  <si>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</si>
  <si>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</si>
  <si>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</si>
  <si>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</si>
  <si>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</si>
  <si>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</si>
  <si>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</si>
  <si>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</si>
  <si>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</si>
  <si>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</si>
  <si>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</si>
  <si>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</si>
  <si>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</si>
  <si>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</si>
  <si>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</si>
  <si>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</si>
  <si>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</si>
  <si>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</si>
  <si>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</si>
  <si>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</si>
  <si>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</si>
  <si>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</si>
  <si>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</si>
  <si>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</si>
  <si>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</si>
  <si>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</si>
  <si>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</si>
  <si>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</si>
  <si>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</si>
  <si>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</si>
  <si>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</si>
  <si>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</si>
  <si>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</si>
  <si>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</si>
  <si>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</si>
  <si>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</si>
  <si>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</si>
  <si>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</si>
  <si>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</si>
  <si>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</si>
  <si>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</si>
  <si>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</si>
  <si>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</si>
  <si>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</si>
  <si>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</si>
  <si>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</si>
  <si>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</si>
  <si>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</si>
  <si>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</si>
  <si>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</si>
  <si>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</si>
  <si>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</si>
  <si>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</si>
  <si>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</si>
  <si>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</si>
  <si>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</si>
  <si>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</si>
  <si>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</si>
  <si>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</si>
  <si>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</si>
  <si>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</si>
  <si>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</si>
  <si>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</si>
  <si>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</si>
  <si>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</si>
  <si>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</si>
  <si>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</si>
  <si>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</si>
  <si>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</si>
  <si>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</si>
  <si>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</si>
  <si>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</si>
  <si>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</si>
  <si>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</si>
  <si>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</si>
  <si>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</si>
  <si>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</si>
  <si>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</si>
  <si>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</si>
  <si>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</si>
  <si>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</si>
  <si>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</si>
  <si>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</si>
  <si>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</si>
  <si>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</si>
  <si>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</si>
  <si>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</si>
  <si>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</si>
  <si>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</si>
  <si>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</si>
  <si>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</si>
  <si>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</si>
  <si>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</si>
  <si>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</si>
  <si>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</si>
  <si>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</si>
  <si>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</si>
  <si>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</si>
  <si>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</si>
  <si>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</si>
  <si>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</si>
  <si>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</si>
  <si>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</si>
  <si>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</si>
  <si>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</si>
  <si>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</si>
  <si>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</si>
  <si>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</si>
  <si>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</si>
  <si>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</si>
  <si>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</si>
  <si>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</si>
  <si>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</si>
  <si>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</si>
  <si>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</si>
  <si>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</si>
  <si>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</si>
  <si>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</si>
  <si>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</si>
  <si>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</si>
  <si>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</si>
  <si>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</si>
  <si>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</si>
  <si>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</si>
  <si>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</si>
  <si>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</si>
  <si>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</si>
  <si>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</si>
  <si>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</si>
  <si>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</si>
  <si>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</si>
  <si>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</si>
  <si>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</si>
  <si>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</si>
  <si>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</si>
  <si>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</si>
  <si>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</si>
  <si>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</si>
  <si>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</si>
  <si>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</si>
  <si>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</si>
  <si>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</si>
  <si>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</si>
  <si>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</si>
  <si>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</si>
  <si>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</si>
  <si>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</si>
  <si>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</si>
  <si>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</si>
  <si>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</si>
  <si>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</si>
  <si>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</si>
  <si>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</si>
  <si>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</si>
  <si>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</si>
  <si>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</si>
  <si>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</si>
  <si>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</si>
  <si>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</si>
  <si>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</si>
  <si>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</si>
  <si>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</si>
  <si>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</si>
  <si>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</si>
  <si>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</si>
  <si>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</si>
  <si>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</si>
  <si>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</si>
  <si>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</si>
  <si>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</si>
  <si>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</si>
  <si>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</si>
  <si>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</si>
  <si>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</si>
  <si>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</si>
  <si>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</si>
  <si>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</si>
  <si>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</si>
  <si>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</si>
  <si>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</si>
  <si>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</si>
  <si>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</si>
  <si>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</si>
  <si>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</si>
  <si>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</si>
  <si>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</si>
  <si>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</si>
  <si>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</si>
  <si>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</si>
  <si>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</si>
  <si>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</si>
  <si>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</si>
  <si>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</si>
  <si>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</si>
  <si>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</si>
  <si>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</si>
  <si>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</si>
  <si>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</si>
  <si>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</si>
  <si>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</si>
  <si>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</si>
  <si>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</si>
  <si>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</si>
  <si>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</si>
  <si>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</si>
  <si>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</si>
  <si>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</si>
  <si>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</si>
  <si>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</si>
  <si>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</si>
  <si>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</si>
  <si>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</si>
  <si>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</si>
  <si>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</si>
  <si>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</si>
  <si>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</si>
  <si>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</si>
  <si>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</si>
  <si>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</si>
  <si>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</si>
  <si>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</si>
  <si>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</si>
  <si>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</si>
  <si>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</si>
  <si>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</si>
  <si>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</si>
  <si>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</si>
  <si>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</si>
  <si>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</si>
  <si>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</si>
  <si>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</si>
  <si>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</si>
  <si>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</si>
  <si>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</si>
  <si>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</si>
  <si>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</si>
  <si>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</si>
  <si>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</si>
  <si>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</si>
  <si>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</si>
  <si>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</si>
  <si>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</si>
  <si>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</si>
  <si>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</si>
  <si>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</si>
  <si>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</si>
  <si>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</si>
  <si>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</si>
  <si>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</si>
  <si>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</si>
  <si>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</si>
  <si>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</si>
  <si>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</si>
  <si>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</si>
  <si>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</si>
  <si>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</si>
  <si>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</si>
  <si>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</si>
  <si>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</si>
  <si>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</si>
  <si>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</si>
  <si>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</si>
  <si>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</si>
  <si>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</si>
  <si>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</si>
  <si>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</si>
  <si>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</si>
  <si>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</si>
  <si>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</si>
  <si>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</si>
  <si>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</si>
  <si>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</si>
  <si>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</si>
  <si>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</si>
  <si>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</si>
  <si>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</si>
  <si>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</si>
  <si>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</si>
  <si>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</si>
  <si>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</si>
  <si>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</si>
  <si>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</si>
  <si>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</si>
  <si>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</si>
  <si>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</si>
  <si>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</si>
  <si>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</si>
  <si>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</si>
  <si>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</si>
  <si>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</si>
  <si>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</si>
  <si>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</si>
  <si>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</si>
  <si>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</si>
  <si>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</si>
  <si>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</si>
  <si>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</si>
  <si>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</si>
  <si>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</si>
  <si>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</si>
  <si>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</si>
  <si>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</si>
  <si>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</si>
  <si>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</si>
  <si>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</si>
  <si>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</si>
  <si>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</si>
  <si>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</si>
  <si>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</si>
  <si>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</si>
  <si>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</si>
  <si>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</si>
  <si>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</si>
  <si>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</si>
  <si>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</si>
  <si>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</si>
  <si>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</si>
  <si>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</si>
  <si>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</si>
  <si>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</si>
  <si>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</si>
  <si>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</si>
  <si>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</si>
  <si>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</si>
  <si>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</si>
  <si>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</si>
  <si>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</si>
  <si>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</si>
  <si>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</si>
  <si>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</si>
  <si>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</si>
  <si>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</si>
  <si>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</si>
  <si>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</si>
  <si>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</si>
  <si>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</si>
  <si>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</si>
  <si>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</si>
  <si>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</si>
  <si>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</si>
  <si>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</si>
  <si>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</si>
  <si>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</si>
  <si>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</si>
  <si>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</si>
  <si>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</si>
  <si>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</si>
  <si>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</si>
  <si>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</si>
  <si>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</si>
  <si>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</si>
  <si>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</si>
  <si>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</si>
  <si>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</si>
  <si>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</si>
  <si>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</si>
  <si>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</si>
  <si>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</si>
  <si>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</si>
  <si>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</si>
  <si>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</si>
  <si>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</si>
  <si>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</si>
  <si>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</si>
  <si>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</si>
  <si>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</si>
  <si>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</si>
  <si>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</si>
  <si>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</si>
  <si>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</si>
  <si>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</si>
  <si>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</si>
  <si>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</si>
  <si>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</si>
  <si>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</si>
  <si>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</si>
  <si>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</si>
  <si>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</si>
  <si>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</si>
  <si>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</si>
  <si>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</si>
  <si>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</si>
  <si>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</si>
  <si>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</si>
  <si>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</si>
  <si>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</si>
  <si>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</si>
  <si>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</si>
  <si>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</si>
  <si>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</si>
  <si>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</si>
  <si>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</si>
  <si>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</si>
  <si>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</si>
  <si>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</si>
  <si>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</si>
  <si>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</si>
  <si>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</si>
  <si>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</si>
  <si>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</si>
  <si>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</si>
  <si>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</si>
  <si>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</si>
  <si>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</si>
  <si>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</si>
  <si>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</si>
  <si>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</si>
  <si>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</si>
  <si>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</si>
  <si>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</si>
  <si>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</si>
  <si>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</si>
  <si>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</si>
  <si>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</si>
  <si>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</si>
  <si>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</si>
  <si>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</si>
  <si>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</si>
  <si>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</si>
  <si>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</si>
  <si>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</si>
  <si>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</si>
  <si>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</si>
  <si>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</si>
  <si>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</si>
  <si>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</si>
  <si>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</si>
  <si>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</si>
  <si>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</si>
  <si>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</si>
  <si>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</si>
  <si>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</si>
  <si>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</si>
  <si>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</si>
  <si>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</si>
  <si>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</si>
  <si>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</si>
  <si>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</si>
  <si>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</si>
  <si>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</si>
  <si>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</si>
  <si>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</si>
  <si>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</si>
  <si>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</si>
  <si>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</si>
  <si>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</si>
  <si>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</si>
  <si>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</si>
  <si>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</si>
  <si>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</si>
  <si>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</si>
  <si>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</si>
  <si>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</si>
  <si>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</si>
  <si>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</si>
  <si>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</si>
  <si>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</si>
  <si>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</si>
  <si>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</si>
  <si>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</si>
  <si>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</si>
  <si>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</si>
  <si>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</si>
  <si>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</si>
  <si>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</si>
  <si>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</si>
  <si>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</si>
  <si>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</si>
  <si>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</si>
  <si>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</si>
  <si>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</si>
  <si>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</si>
  <si>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</si>
  <si>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</si>
  <si>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</si>
  <si>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</si>
  <si>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</si>
  <si>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</si>
  <si>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</si>
  <si>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</si>
  <si>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</si>
  <si>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</si>
  <si>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</si>
  <si>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</si>
  <si>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</si>
  <si>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</si>
  <si>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</si>
  <si>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</si>
  <si>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</si>
  <si>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</si>
  <si>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</si>
  <si>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</si>
  <si>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</si>
  <si>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</si>
  <si>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</si>
  <si>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</si>
  <si>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</si>
  <si>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</si>
  <si>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</si>
  <si>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</si>
  <si>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</si>
  <si>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</si>
  <si>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</si>
  <si>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</si>
  <si>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</si>
  <si>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</si>
  <si>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</si>
  <si>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</si>
  <si>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</si>
  <si>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</si>
  <si>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</si>
  <si>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</si>
  <si>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</si>
  <si>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</si>
  <si>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</si>
  <si>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</si>
  <si>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</si>
  <si>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</si>
  <si>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</si>
  <si>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</si>
  <si>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</si>
  <si>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</si>
  <si>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</si>
  <si>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</si>
  <si>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</si>
  <si>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</si>
  <si>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</si>
  <si>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</si>
  <si>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</si>
  <si>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</si>
  <si>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</si>
  <si>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</si>
  <si>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</si>
  <si>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</si>
  <si>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</si>
  <si>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</si>
  <si>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</si>
  <si>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</si>
  <si>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</si>
  <si>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</si>
  <si>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</si>
  <si>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</si>
  <si>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</si>
  <si>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</si>
  <si>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</si>
  <si>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</si>
  <si>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</si>
  <si>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</si>
  <si>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</si>
  <si>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</si>
  <si>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</si>
  <si>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</si>
  <si>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</si>
  <si>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</si>
  <si>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</si>
  <si>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</si>
  <si>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</si>
  <si>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</si>
  <si>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</si>
  <si>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</si>
  <si>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</si>
  <si>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</si>
  <si>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</si>
  <si>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</si>
  <si>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</si>
  <si>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</si>
  <si>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</si>
  <si>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</si>
  <si>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</si>
  <si>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</si>
  <si>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</si>
  <si>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</si>
  <si>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</si>
  <si>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</si>
  <si>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</si>
  <si>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</si>
  <si>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</si>
  <si>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</si>
  <si>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</si>
  <si>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</si>
  <si>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</si>
  <si>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</si>
  <si>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</si>
  <si>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</si>
  <si>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</si>
  <si>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</si>
  <si>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</si>
  <si>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</si>
  <si>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</si>
  <si>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</si>
  <si>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</si>
  <si>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</si>
  <si>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</si>
  <si>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</si>
  <si>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</si>
  <si>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</si>
  <si>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</si>
  <si>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</si>
  <si>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</si>
  <si>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</si>
  <si>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</si>
  <si>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</si>
  <si>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</si>
  <si>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</si>
  <si>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</si>
  <si>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</si>
  <si>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</si>
  <si>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</si>
  <si>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</si>
  <si>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</si>
  <si>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</si>
  <si>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</si>
  <si>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</si>
  <si>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</si>
  <si>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</si>
  <si>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</si>
  <si>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</si>
  <si>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</si>
  <si>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</si>
  <si>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</si>
  <si>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</si>
  <si>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</si>
  <si>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</si>
  <si>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</si>
  <si>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</si>
  <si>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</si>
  <si>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</si>
  <si>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</si>
  <si>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</si>
  <si>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</si>
  <si>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</si>
  <si>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</si>
  <si>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</si>
  <si>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</si>
  <si>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</si>
  <si>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</si>
  <si>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</si>
  <si>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</si>
  <si>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</si>
  <si>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</si>
  <si>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</si>
  <si>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</si>
  <si>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</si>
  <si>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</si>
  <si>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</si>
  <si>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</si>
  <si>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</si>
  <si>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</si>
  <si>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</si>
  <si>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</si>
  <si>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</si>
  <si>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</si>
  <si>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</si>
  <si>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</si>
  <si>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</si>
  <si>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</si>
  <si>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</si>
  <si>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</si>
  <si>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</si>
  <si>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</si>
  <si>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</si>
  <si>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</si>
  <si>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</si>
  <si>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</si>
  <si>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</si>
  <si>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</si>
  <si>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</si>
  <si>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</si>
  <si>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</si>
  <si>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</si>
  <si>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</si>
  <si>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</si>
  <si>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</si>
  <si>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</si>
  <si>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</si>
  <si>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</si>
  <si>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</si>
  <si>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</si>
  <si>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</si>
  <si>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</si>
  <si>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</si>
  <si>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</si>
  <si>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</si>
  <si>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</si>
  <si>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</si>
  <si>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</si>
  <si>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</si>
  <si>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</si>
  <si>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</si>
  <si>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</si>
  <si>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</si>
  <si>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</si>
  <si>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</si>
  <si>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</si>
  <si>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</si>
  <si>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</si>
  <si>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</si>
  <si>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</si>
  <si>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</si>
  <si>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</si>
  <si>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</si>
  <si>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</si>
  <si>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</si>
  <si>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</si>
  <si>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</si>
  <si>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</si>
  <si>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</si>
  <si>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</si>
  <si>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</si>
  <si>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</si>
  <si>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</si>
  <si>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</si>
  <si>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</si>
  <si>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</si>
  <si>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</si>
  <si>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</si>
  <si>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</si>
  <si>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</si>
  <si>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</si>
  <si>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</si>
  <si>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</si>
  <si>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</si>
  <si>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</si>
  <si>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</si>
  <si>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</si>
  <si>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</si>
  <si>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</si>
  <si>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</si>
  <si>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</si>
  <si>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</si>
  <si>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</si>
  <si>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</si>
  <si>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</si>
  <si>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</si>
  <si>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</si>
  <si>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</si>
  <si>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</si>
  <si>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</si>
  <si>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</si>
  <si>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</si>
  <si>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</si>
  <si>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</si>
  <si>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</si>
  <si>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</si>
  <si>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</si>
  <si>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</si>
  <si>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</si>
  <si>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</si>
  <si>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</si>
  <si>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</si>
  <si>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</si>
  <si>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</si>
  <si>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</si>
  <si>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</si>
  <si>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</si>
  <si>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</si>
  <si>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</si>
  <si>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</si>
  <si>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</si>
  <si>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</si>
  <si>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</si>
  <si>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</si>
  <si>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</si>
  <si>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</si>
  <si>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</si>
  <si>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</si>
  <si>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</si>
  <si>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</si>
  <si>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</si>
  <si>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</si>
  <si>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</si>
  <si>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</si>
  <si>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</si>
  <si>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</si>
  <si>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</si>
  <si>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</si>
  <si>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</si>
  <si>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</si>
  <si>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</si>
  <si>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</si>
  <si>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</si>
  <si>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</si>
  <si>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</si>
  <si>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</si>
  <si>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</si>
  <si>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</si>
  <si>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</si>
  <si>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</si>
  <si>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</si>
  <si>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</si>
  <si>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</si>
  <si>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</si>
  <si>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</si>
  <si>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</si>
  <si>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</si>
  <si>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</si>
  <si>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</si>
  <si>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</si>
  <si>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</si>
  <si>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</si>
  <si>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</si>
  <si>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</si>
  <si>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</si>
  <si>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</si>
  <si>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</si>
  <si>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</si>
  <si>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</si>
  <si>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</si>
  <si>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</si>
  <si>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</si>
  <si>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</si>
  <si>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</si>
  <si>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</si>
  <si>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</si>
  <si>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</si>
  <si>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</si>
  <si>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</si>
  <si>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</si>
  <si>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</si>
  <si>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</si>
  <si>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</si>
  <si>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</si>
  <si>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</si>
  <si>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</si>
  <si>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</si>
  <si>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</si>
  <si>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</si>
  <si>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</si>
  <si>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</si>
  <si>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</si>
  <si>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</si>
  <si>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</si>
  <si>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</si>
  <si>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</si>
  <si>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</si>
  <si>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</si>
  <si>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</si>
  <si>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</si>
  <si>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</si>
  <si>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</si>
  <si>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</si>
  <si>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</si>
  <si>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</si>
  <si>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</si>
  <si>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</si>
  <si>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</si>
  <si>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</si>
  <si>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</si>
  <si>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</si>
  <si>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</si>
  <si>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</si>
  <si>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</si>
  <si>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</si>
  <si>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</si>
  <si>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</si>
  <si>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</si>
  <si>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</si>
  <si>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</si>
  <si>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</si>
  <si>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</si>
  <si>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</si>
  <si>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</si>
  <si>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</si>
  <si>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</si>
  <si>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</si>
  <si>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</si>
  <si>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</si>
  <si>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</si>
  <si>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</si>
  <si>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</si>
  <si>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</si>
  <si>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</si>
  <si>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</si>
  <si>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</si>
  <si>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</si>
  <si>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</si>
  <si>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</si>
  <si>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</si>
  <si>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</si>
  <si>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</si>
  <si>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</si>
  <si>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</si>
  <si>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</si>
  <si>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</si>
  <si>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</si>
  <si>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</si>
  <si>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</si>
  <si>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</si>
  <si>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</si>
  <si>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</si>
  <si>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</si>
  <si>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</si>
  <si>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</si>
  <si>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</si>
  <si>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</si>
  <si>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</si>
  <si>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</si>
  <si>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</si>
  <si>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</si>
  <si>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</si>
  <si>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</si>
  <si>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</si>
  <si>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</si>
  <si>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</si>
  <si>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</si>
  <si>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</si>
  <si>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</si>
  <si>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</si>
  <si>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</si>
  <si>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</si>
  <si>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</si>
  <si>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</si>
  <si>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</si>
  <si>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</si>
  <si>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</si>
  <si>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</si>
  <si>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</si>
  <si>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</si>
  <si>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</si>
  <si>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</si>
  <si>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</si>
  <si>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</si>
  <si>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</si>
  <si>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</si>
  <si>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</si>
  <si>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</si>
  <si>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</si>
  <si>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</si>
  <si>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</si>
  <si>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</si>
  <si>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</si>
  <si>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</si>
  <si>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</si>
  <si>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</si>
  <si>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</si>
  <si>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</si>
  <si>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</si>
  <si>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</si>
  <si>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</si>
  <si>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</si>
  <si>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</si>
  <si>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</si>
  <si>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</si>
  <si>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</si>
  <si>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</si>
  <si>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</si>
  <si>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</si>
  <si>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</si>
  <si>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</si>
  <si>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</si>
  <si>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</si>
  <si>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</si>
  <si>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</si>
  <si>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</si>
  <si>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</si>
  <si>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</si>
  <si>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</si>
  <si>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</si>
  <si>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</si>
  <si>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</si>
  <si>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</si>
  <si>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</si>
  <si>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</si>
  <si>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</si>
  <si>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</si>
  <si>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</si>
  <si>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</si>
  <si>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</si>
  <si>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</si>
  <si>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</si>
  <si>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</si>
  <si>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</si>
  <si>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</si>
  <si>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</si>
  <si>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</si>
  <si>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</si>
  <si>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</si>
  <si>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</si>
  <si>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</si>
  <si>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</si>
  <si>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</si>
  <si>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</si>
  <si>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</si>
  <si>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</si>
  <si>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</si>
  <si>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</si>
  <si>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</si>
  <si>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</si>
  <si>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</si>
  <si>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</si>
  <si>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</si>
  <si>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</si>
  <si>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</si>
  <si>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</si>
  <si>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</si>
  <si>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</si>
  <si>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</si>
  <si>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</si>
  <si>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</si>
  <si>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</si>
  <si>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</si>
  <si>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</si>
  <si>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</si>
  <si>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</si>
  <si>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</si>
  <si>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</si>
  <si>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</si>
  <si>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</si>
  <si>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</si>
  <si>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</si>
  <si>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</si>
  <si>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</si>
  <si>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</si>
  <si>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</si>
  <si>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</si>
  <si>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</si>
  <si>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</si>
  <si>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</si>
  <si>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</si>
  <si>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</si>
  <si>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</si>
  <si>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</si>
  <si>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</si>
  <si>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</si>
  <si>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</si>
  <si>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</si>
  <si>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</si>
  <si>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</si>
  <si>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</si>
  <si>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</si>
  <si>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</si>
  <si>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</si>
  <si>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</si>
  <si>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</si>
  <si>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</si>
  <si>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</si>
  <si>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</si>
  <si>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</si>
  <si>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</si>
  <si>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</si>
  <si>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</si>
  <si>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</si>
  <si>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</si>
  <si>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</si>
  <si>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</si>
  <si>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</si>
  <si>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</si>
  <si>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</si>
  <si>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</si>
  <si>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</si>
  <si>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</si>
  <si>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</si>
  <si>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</si>
  <si>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</si>
  <si>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</si>
  <si>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</si>
  <si>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</si>
  <si>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</si>
  <si>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</si>
  <si>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</si>
  <si>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</si>
  <si>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</si>
  <si>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</si>
  <si>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</si>
  <si>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</si>
  <si>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</si>
  <si>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</si>
  <si>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</si>
  <si>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</si>
  <si>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</si>
  <si>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</si>
  <si>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</si>
  <si>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</si>
  <si>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</si>
  <si>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</si>
  <si>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</si>
  <si>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</si>
  <si>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</si>
  <si>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</si>
  <si>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</si>
  <si>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</si>
  <si>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</si>
  <si>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</si>
  <si>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</si>
  <si>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</si>
  <si>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</si>
  <si>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</si>
  <si>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</si>
  <si>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</si>
  <si>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</si>
  <si>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</si>
  <si>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</si>
  <si>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</si>
  <si>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</si>
  <si>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</si>
  <si>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</si>
  <si>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</si>
  <si>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</si>
  <si>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</si>
  <si>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</si>
  <si>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</si>
  <si>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</si>
  <si>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</si>
  <si>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</si>
  <si>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</si>
  <si>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</si>
  <si>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</si>
  <si>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</si>
  <si>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</si>
  <si>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</si>
  <si>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</si>
  <si>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</si>
  <si>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</si>
  <si>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</si>
  <si>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</si>
  <si>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</si>
  <si>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</si>
  <si>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</si>
  <si>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</si>
  <si>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</si>
  <si>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</si>
  <si>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</si>
  <si>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</si>
  <si>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</si>
  <si>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</si>
  <si>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</si>
  <si>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</si>
  <si>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</si>
  <si>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</si>
  <si>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</si>
  <si>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</si>
  <si>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</si>
  <si>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</si>
  <si>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</si>
  <si>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</si>
  <si>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</si>
  <si>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</si>
  <si>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</si>
  <si>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</si>
  <si>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</si>
  <si>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</si>
  <si>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</si>
  <si>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</si>
  <si>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</si>
  <si>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</si>
  <si>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</si>
  <si>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</si>
  <si>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</si>
  <si>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</si>
  <si>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</si>
  <si>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</si>
  <si>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</si>
  <si>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</si>
  <si>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</si>
  <si>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</si>
  <si>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</si>
  <si>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</si>
  <si>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</si>
  <si>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</si>
  <si>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</si>
  <si>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</si>
  <si>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</si>
  <si>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</si>
  <si>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</si>
  <si>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</si>
  <si>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</si>
  <si>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</si>
  <si>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</si>
  <si>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</si>
  <si>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</si>
  <si>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</si>
  <si>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</si>
  <si>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</si>
  <si>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</si>
  <si>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</si>
  <si>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</si>
  <si>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</si>
  <si>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</si>
  <si>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</si>
  <si>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</si>
  <si>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</si>
  <si>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</si>
  <si>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</si>
  <si>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</si>
  <si>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</si>
  <si>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</si>
  <si>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</si>
  <si>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</si>
  <si>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</si>
  <si>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</si>
  <si>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</si>
  <si>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</si>
  <si>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</si>
  <si>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</si>
  <si>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</si>
  <si>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</si>
  <si>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</si>
  <si>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</si>
  <si>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</si>
  <si>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</si>
  <si>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</si>
  <si>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</si>
  <si>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</si>
  <si>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</si>
  <si>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</si>
  <si>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</si>
  <si>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</si>
  <si>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</si>
  <si>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</si>
  <si>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</si>
  <si>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</si>
  <si>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</si>
  <si>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</si>
  <si>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</si>
  <si>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</si>
  <si>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</si>
  <si>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</si>
  <si>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</si>
  <si>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</si>
  <si>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</si>
  <si>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</si>
  <si>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</si>
  <si>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</si>
  <si>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</si>
  <si>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</si>
  <si>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</si>
  <si>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</si>
  <si>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</si>
  <si>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</si>
  <si>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</si>
  <si>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</si>
  <si>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</si>
  <si>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</si>
  <si>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</si>
  <si>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</si>
  <si>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</si>
  <si>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</si>
  <si>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</si>
  <si>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</si>
  <si>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</si>
  <si>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</si>
  <si>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</si>
  <si>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</si>
  <si>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</si>
  <si>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</si>
  <si>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</si>
  <si>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</si>
  <si>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</si>
  <si>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</si>
  <si>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</si>
  <si>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</si>
  <si>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</si>
  <si>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</si>
  <si>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</si>
  <si>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</si>
  <si>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</si>
  <si>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</si>
  <si>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</si>
  <si>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</si>
  <si>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</si>
  <si>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</si>
  <si>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</si>
  <si>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</si>
  <si>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</si>
  <si>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</si>
  <si>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</si>
  <si>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</si>
  <si>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</si>
  <si>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</si>
  <si>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</si>
  <si>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</si>
  <si>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</si>
  <si>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</si>
  <si>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</si>
  <si>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</si>
  <si>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</si>
  <si>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</si>
  <si>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</si>
  <si>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</si>
  <si>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</si>
  <si>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</si>
  <si>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</si>
  <si>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</si>
  <si>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</si>
  <si>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</si>
  <si>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</si>
  <si>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</si>
  <si>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</si>
  <si>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</si>
  <si>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</si>
  <si>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</si>
  <si>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</si>
  <si>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</si>
  <si>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</si>
  <si>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</si>
  <si>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</si>
  <si>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</si>
  <si>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</si>
  <si>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</si>
  <si>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</si>
  <si>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</si>
  <si>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</si>
  <si>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</si>
  <si>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</si>
  <si>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</si>
  <si>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</si>
  <si>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</si>
  <si>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</si>
  <si>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</si>
  <si>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</si>
  <si>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</si>
  <si>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</si>
  <si>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</si>
  <si>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</si>
  <si>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</si>
  <si>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</si>
  <si>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</si>
  <si>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</si>
  <si>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</si>
  <si>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</si>
  <si>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</si>
  <si>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</si>
  <si>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</si>
  <si>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</si>
  <si>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</si>
  <si>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</si>
  <si>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</si>
  <si>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</si>
  <si>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</si>
  <si>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</si>
  <si>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</si>
  <si>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</si>
  <si>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</si>
  <si>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</si>
  <si>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</si>
  <si>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</si>
  <si>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</si>
  <si>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</si>
  <si>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</si>
  <si>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</si>
  <si>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</si>
  <si>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</si>
  <si>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</si>
  <si>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</si>
  <si>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</si>
  <si>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</si>
  <si>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</si>
  <si>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</si>
  <si>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</si>
  <si>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</si>
  <si>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</si>
  <si>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</si>
  <si>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</si>
  <si>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</si>
  <si>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</si>
  <si>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</si>
  <si>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</si>
  <si>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</si>
  <si>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</si>
  <si>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</si>
  <si>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</si>
  <si>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</si>
  <si>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</si>
  <si>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</si>
  <si>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</si>
  <si>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</si>
  <si>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</si>
  <si>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</si>
  <si>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</si>
  <si>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</si>
  <si>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</si>
  <si>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</si>
  <si>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</si>
  <si>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</si>
  <si>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</si>
  <si>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</si>
  <si>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</si>
  <si>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</si>
  <si>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</si>
  <si>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</si>
  <si>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</si>
  <si>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</si>
  <si>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</si>
  <si>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</si>
  <si>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</si>
  <si>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</si>
  <si>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</si>
  <si>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</si>
  <si>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</si>
  <si>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</si>
  <si>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</si>
  <si>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</si>
  <si>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</si>
  <si>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</si>
  <si>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</si>
  <si>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</si>
  <si>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</si>
  <si>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</si>
  <si>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</si>
  <si>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</si>
  <si>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</si>
  <si>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</si>
  <si>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</si>
  <si>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</si>
  <si>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</si>
  <si>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</si>
  <si>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</si>
  <si>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</si>
  <si>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</si>
  <si>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</si>
  <si>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</si>
  <si>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</si>
  <si>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</si>
  <si>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</si>
  <si>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</si>
  <si>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</si>
  <si>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</si>
  <si>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</si>
  <si>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</si>
  <si>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</si>
  <si>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</si>
  <si>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</si>
  <si>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</si>
  <si>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</si>
  <si>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</si>
  <si>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</si>
  <si>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</si>
  <si>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</si>
  <si>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</si>
  <si>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</si>
  <si>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</si>
  <si>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</si>
  <si>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</si>
  <si>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</si>
  <si>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</si>
  <si>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</si>
  <si>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</si>
  <si>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</si>
  <si>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</si>
  <si>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</si>
  <si>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</si>
  <si>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</si>
  <si>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</si>
  <si>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</si>
  <si>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</si>
  <si>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</si>
  <si>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</si>
  <si>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</si>
  <si>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</si>
  <si>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</si>
  <si>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</si>
  <si>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</si>
  <si>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</si>
  <si>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</si>
  <si>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</si>
  <si>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</si>
  <si>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</si>
  <si>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</si>
  <si>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</si>
  <si>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</si>
  <si>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</si>
  <si>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</si>
  <si>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</si>
  <si>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</si>
  <si>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</si>
  <si>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</si>
  <si>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</si>
  <si>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</si>
  <si>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</si>
  <si>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</si>
  <si>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</si>
  <si>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</si>
  <si>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</si>
  <si>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</si>
  <si>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</si>
  <si>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</si>
  <si>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</si>
  <si>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</si>
  <si>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</si>
  <si>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</si>
  <si>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</si>
  <si>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</si>
  <si>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</si>
  <si>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</si>
  <si>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</si>
  <si>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</si>
  <si>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</si>
  <si>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</si>
  <si>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</si>
  <si>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</si>
  <si>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</si>
  <si>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</si>
  <si>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</si>
  <si>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</si>
  <si>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</si>
  <si>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</si>
  <si>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</si>
  <si>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</si>
  <si>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</si>
  <si>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</si>
  <si>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</si>
  <si>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</si>
  <si>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</si>
  <si>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</si>
  <si>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</si>
  <si>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</si>
  <si>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</si>
  <si>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</si>
  <si>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</si>
  <si>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</si>
  <si>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</si>
  <si>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</si>
  <si>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</si>
  <si>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</si>
  <si>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</si>
  <si>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</si>
  <si>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</si>
  <si>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</si>
  <si>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</si>
  <si>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</si>
  <si>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</si>
  <si>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</si>
  <si>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</si>
  <si>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</si>
  <si>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</si>
  <si>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</si>
  <si>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</si>
  <si>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</si>
  <si>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</si>
  <si>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</si>
  <si>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</si>
  <si>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</si>
  <si>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</si>
  <si>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</si>
  <si>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</si>
  <si>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</si>
  <si>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</si>
  <si>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</si>
  <si>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</si>
  <si>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</si>
  <si>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</si>
  <si>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</si>
  <si>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</si>
  <si>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</si>
  <si>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</si>
  <si>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</si>
  <si>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</si>
  <si>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</si>
  <si>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</si>
  <si>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</si>
  <si>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</si>
  <si>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</si>
  <si>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</si>
  <si>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</si>
  <si>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</si>
  <si>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</si>
  <si>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</si>
  <si>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</si>
  <si>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</si>
  <si>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</si>
  <si>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</si>
  <si>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</si>
  <si>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</si>
  <si>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</si>
  <si>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</si>
  <si>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</si>
  <si>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</si>
  <si>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</si>
  <si>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</si>
  <si>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</si>
  <si>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</si>
  <si>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</si>
  <si>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</si>
  <si>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</si>
  <si>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</si>
  <si>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</si>
  <si>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</si>
  <si>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</si>
  <si>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</si>
  <si>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</si>
  <si>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</si>
  <si>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</si>
  <si>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</si>
  <si>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</si>
  <si>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</si>
  <si>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</si>
  <si>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</si>
  <si>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</si>
  <si>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</si>
  <si>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</si>
  <si>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</si>
  <si>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</si>
  <si>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</si>
  <si>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</si>
  <si>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</si>
  <si>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</si>
  <si>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</si>
  <si>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</si>
  <si>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</si>
  <si>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</si>
  <si>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</si>
  <si>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</si>
  <si>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</si>
  <si>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</si>
  <si>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</si>
  <si>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</si>
  <si>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</si>
  <si>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</si>
  <si>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</si>
  <si>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</si>
  <si>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</si>
  <si>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</si>
  <si>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</si>
  <si>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</si>
  <si>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</si>
  <si>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</si>
  <si>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</si>
  <si>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</si>
  <si>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</si>
  <si>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</si>
  <si>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</si>
  <si>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</si>
  <si>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</si>
  <si>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</si>
  <si>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</si>
  <si>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</si>
  <si>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</si>
  <si>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</si>
  <si>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</si>
  <si>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</si>
  <si>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</si>
  <si>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</si>
  <si>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</si>
  <si>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</si>
  <si>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</si>
  <si>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</si>
  <si>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</si>
  <si>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</si>
  <si>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</si>
  <si>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</si>
  <si>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</si>
  <si>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</si>
  <si>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</si>
  <si>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</si>
  <si>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</si>
  <si>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</si>
  <si>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</si>
  <si>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</si>
  <si>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</si>
  <si>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</si>
  <si>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</si>
  <si>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</si>
  <si>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</si>
  <si>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</si>
  <si>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</si>
  <si>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</si>
  <si>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</si>
  <si>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</si>
  <si>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</si>
  <si>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</si>
  <si>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</si>
  <si>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</si>
  <si>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</si>
  <si>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</si>
  <si>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</si>
  <si>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</si>
  <si>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</si>
  <si>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</si>
  <si>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</si>
  <si>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</si>
  <si>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</si>
  <si>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</si>
  <si>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</si>
  <si>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</si>
  <si>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</si>
  <si>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</si>
  <si>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</si>
  <si>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</si>
  <si>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</si>
  <si>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</si>
  <si>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</si>
  <si>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</si>
  <si>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</si>
  <si>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</si>
  <si>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</si>
  <si>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</si>
  <si>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</si>
  <si>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</si>
  <si>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</si>
  <si>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</si>
  <si>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</si>
  <si>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</si>
  <si>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</si>
  <si>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</si>
  <si>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</si>
  <si>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</si>
  <si>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</si>
  <si>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</si>
  <si>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</si>
  <si>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</si>
  <si>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</si>
  <si>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</si>
  <si>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</si>
  <si>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</si>
  <si>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</si>
  <si>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</si>
  <si>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</si>
  <si>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</si>
  <si>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</si>
  <si>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</si>
  <si>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</si>
  <si>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</si>
  <si>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</si>
  <si>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</si>
  <si>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</si>
  <si>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</si>
  <si>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</si>
  <si>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</si>
  <si>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</si>
  <si>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</si>
  <si>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</si>
  <si>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</si>
  <si>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</si>
  <si>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</si>
  <si>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</si>
  <si>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</si>
  <si>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</si>
  <si>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</si>
  <si>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</si>
  <si>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</si>
  <si>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</si>
  <si>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</si>
  <si>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</si>
  <si>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</si>
  <si>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</si>
  <si>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</si>
  <si>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</si>
  <si>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</si>
  <si>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</si>
  <si>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</si>
  <si>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</si>
  <si>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</si>
  <si>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</si>
  <si>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</si>
  <si>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</si>
  <si>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</si>
  <si>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</si>
  <si>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</si>
  <si>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</si>
  <si>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</si>
  <si>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</si>
  <si>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</si>
  <si>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</si>
  <si>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</si>
  <si>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</si>
  <si>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</si>
  <si>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</si>
  <si>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</si>
  <si>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</si>
  <si>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</si>
  <si>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</si>
  <si>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</si>
  <si>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</si>
  <si>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</si>
  <si>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</si>
  <si>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</si>
  <si>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</si>
  <si>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</si>
  <si>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</si>
  <si>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</si>
  <si>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</si>
  <si>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</si>
  <si>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</si>
  <si>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</si>
  <si>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</si>
  <si>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</si>
  <si>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</si>
  <si>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</si>
  <si>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</si>
  <si>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</si>
  <si>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</si>
  <si>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</si>
  <si>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</si>
  <si>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</si>
  <si>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</si>
  <si>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</si>
  <si>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</si>
  <si>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</si>
  <si>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</si>
  <si>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</si>
  <si>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</si>
  <si>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</si>
  <si>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</si>
  <si>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</si>
  <si>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</si>
  <si>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</si>
  <si>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</si>
  <si>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</si>
  <si>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</si>
  <si>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</si>
  <si>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</si>
  <si>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</si>
  <si>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</si>
  <si>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</si>
  <si>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</si>
  <si>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</si>
  <si>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</si>
  <si>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</si>
  <si>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</si>
  <si>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</si>
  <si>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</si>
  <si>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</si>
  <si>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</si>
  <si>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</si>
  <si>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</si>
  <si>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</si>
  <si>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</si>
  <si>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</si>
  <si>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</si>
  <si>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</si>
  <si>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</si>
  <si>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</si>
  <si>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</si>
  <si>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</si>
  <si>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</si>
  <si>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</si>
  <si>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</si>
  <si>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</si>
  <si>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</si>
  <si>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</si>
  <si>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</si>
  <si>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</si>
  <si>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</si>
  <si>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</si>
  <si>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</si>
  <si>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</si>
  <si>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</si>
  <si>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</si>
  <si>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</si>
  <si>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</si>
  <si>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</si>
  <si>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</si>
  <si>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</si>
  <si>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</si>
  <si>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</si>
  <si>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</si>
  <si>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</si>
  <si>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</si>
  <si>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</si>
  <si>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</si>
  <si>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</si>
  <si>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</si>
  <si>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</si>
  <si>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</si>
  <si>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</si>
  <si>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</si>
  <si>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</si>
  <si>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</si>
  <si>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</si>
  <si>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</si>
  <si>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</si>
  <si>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</si>
  <si>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</si>
  <si>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</si>
  <si>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</si>
  <si>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</si>
  <si>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</si>
  <si>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</si>
  <si>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</si>
  <si>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</si>
  <si>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</si>
  <si>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</si>
  <si>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</si>
  <si>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</si>
  <si>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</si>
  <si>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</si>
  <si>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</si>
  <si>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</si>
  <si>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</si>
  <si>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</si>
  <si>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</si>
  <si>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</si>
  <si>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</si>
  <si>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</si>
  <si>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</si>
  <si>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</si>
  <si>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</si>
  <si>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</si>
  <si>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</si>
  <si>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</si>
  <si>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</si>
  <si>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</si>
  <si>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</si>
  <si>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</si>
  <si>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</si>
  <si>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</si>
  <si>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</si>
  <si>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</si>
  <si>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</si>
  <si>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</si>
  <si>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</si>
  <si>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</si>
  <si>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</si>
  <si>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</si>
  <si>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</si>
  <si>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</si>
  <si>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</si>
  <si>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</si>
  <si>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</si>
  <si>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</si>
  <si>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</si>
  <si>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</si>
  <si>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</si>
  <si>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</si>
  <si>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</si>
  <si>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</si>
  <si>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</si>
  <si>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</si>
  <si>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</si>
  <si>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</si>
  <si>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</si>
  <si>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</si>
  <si>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</si>
  <si>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</si>
  <si>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</si>
  <si>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</si>
  <si>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</si>
  <si>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</si>
  <si>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</si>
  <si>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</si>
  <si>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</si>
  <si>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</si>
  <si>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</si>
  <si>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</si>
  <si>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</si>
  <si>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</si>
  <si>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</si>
  <si>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</si>
  <si>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</si>
  <si>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</si>
  <si>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</si>
  <si>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</si>
  <si>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</si>
  <si>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</si>
  <si>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</si>
  <si>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</si>
  <si>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</si>
  <si>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</si>
  <si>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</si>
  <si>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</si>
  <si>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</si>
  <si>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</si>
  <si>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</si>
  <si>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</si>
  <si>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</si>
  <si>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</si>
  <si>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</si>
  <si>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</si>
  <si>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</si>
  <si>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</si>
  <si>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</si>
  <si>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</si>
  <si>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</si>
  <si>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</si>
  <si>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</si>
  <si>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</si>
  <si>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</si>
  <si>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</si>
  <si>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</si>
  <si>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</si>
  <si>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</si>
  <si>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</si>
  <si>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</si>
  <si>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</si>
  <si>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</si>
  <si>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</si>
  <si>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</si>
  <si>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</si>
  <si>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</si>
  <si>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</si>
  <si>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</si>
  <si>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</si>
  <si>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</si>
  <si>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</si>
  <si>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</si>
  <si>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</si>
  <si>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</si>
  <si>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</si>
  <si>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</si>
  <si>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</si>
  <si>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</si>
  <si>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</si>
  <si>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</si>
  <si>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</si>
  <si>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</si>
  <si>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</si>
  <si>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</si>
  <si>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</si>
  <si>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</si>
  <si>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</si>
  <si>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</si>
  <si>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</si>
  <si>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</si>
  <si>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</si>
  <si>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</si>
  <si>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</si>
  <si>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</si>
  <si>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</si>
  <si>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</si>
  <si>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</si>
  <si>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</si>
  <si>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</si>
  <si>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</si>
  <si>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</si>
  <si>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</si>
  <si>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</si>
  <si>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</si>
  <si>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</si>
  <si>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</si>
  <si>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</si>
  <si>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</si>
  <si>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</si>
  <si>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</si>
  <si>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</si>
  <si>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</si>
  <si>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</si>
  <si>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</si>
  <si>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</si>
  <si>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</si>
  <si>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</si>
  <si>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</si>
  <si>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</si>
  <si>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</si>
  <si>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</si>
  <si>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</si>
  <si>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</si>
  <si>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</si>
  <si>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</si>
  <si>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</si>
  <si>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</si>
  <si>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</si>
  <si>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</si>
  <si>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</si>
  <si>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</si>
  <si>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</si>
  <si>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</si>
  <si>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</si>
  <si>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</si>
  <si>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</si>
  <si>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</si>
  <si>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</si>
  <si>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</si>
  <si>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</si>
  <si>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</si>
  <si>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</si>
  <si>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</si>
  <si>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</si>
  <si>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</si>
  <si>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</si>
  <si>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</si>
  <si>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</si>
  <si>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</si>
  <si>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</si>
  <si>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</si>
  <si>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</si>
  <si>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</si>
  <si>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</si>
  <si>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</si>
  <si>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</si>
  <si>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</si>
  <si>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</si>
  <si>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</si>
  <si>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</si>
  <si>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</si>
  <si>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</si>
  <si>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</si>
  <si>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</si>
  <si>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</si>
  <si>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</si>
  <si>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</si>
  <si>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</si>
  <si>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</si>
  <si>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</si>
  <si>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</si>
  <si>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</si>
  <si>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</si>
  <si>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</si>
  <si>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</si>
  <si>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</si>
  <si>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</si>
  <si>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</si>
  <si>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</si>
  <si>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</si>
  <si>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</si>
  <si>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</si>
  <si>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</si>
  <si>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</si>
  <si>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</si>
  <si>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</si>
  <si>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</si>
  <si>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</si>
  <si>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</si>
  <si>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</si>
  <si>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</si>
  <si>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</si>
  <si>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</si>
  <si>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</si>
  <si>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</si>
  <si>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</si>
  <si>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</si>
  <si>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</si>
  <si>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</si>
  <si>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</si>
  <si>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</si>
  <si>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</si>
  <si>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</si>
  <si>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</si>
  <si>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</si>
  <si>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</si>
  <si>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</si>
  <si>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</si>
  <si>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</si>
  <si>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</si>
  <si>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</si>
  <si>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</si>
  <si>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</si>
  <si>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</si>
  <si>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</si>
  <si>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</si>
  <si>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</si>
  <si>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</si>
  <si>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</si>
  <si>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</si>
  <si>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</si>
  <si>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</si>
  <si>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</si>
  <si>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</si>
  <si>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</si>
  <si>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</si>
  <si>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</si>
  <si>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</si>
  <si>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</si>
  <si>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</si>
  <si>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</si>
  <si>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</si>
  <si>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</si>
  <si>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</si>
  <si>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</si>
  <si>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</si>
  <si>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</si>
  <si>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</si>
  <si>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</si>
  <si>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</si>
  <si>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</si>
  <si>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</si>
  <si>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</si>
  <si>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</si>
  <si>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</si>
  <si>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</si>
  <si>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</si>
  <si>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</si>
  <si>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</si>
  <si>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</si>
  <si>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</si>
  <si>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</si>
  <si>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</si>
  <si>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</si>
  <si>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</si>
  <si>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</si>
  <si>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</si>
  <si>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</si>
  <si>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</si>
  <si>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</si>
  <si>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</si>
  <si>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</si>
  <si>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</si>
  <si>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</si>
  <si>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</si>
  <si>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</si>
  <si>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</si>
  <si>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</si>
  <si>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</si>
  <si>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</si>
  <si>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</si>
  <si>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</si>
  <si>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</si>
  <si>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</si>
  <si>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</si>
  <si>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</si>
  <si>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</si>
  <si>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</si>
  <si>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</si>
  <si>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</si>
  <si>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</si>
  <si>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</si>
  <si>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</si>
  <si>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</si>
  <si>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</si>
  <si>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</si>
  <si>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</si>
  <si>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</si>
  <si>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</si>
  <si>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</si>
  <si>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</si>
  <si>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</si>
  <si>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</si>
  <si>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</si>
  <si>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</si>
  <si>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</si>
  <si>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</si>
  <si>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</si>
  <si>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</si>
  <si>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</si>
  <si>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</si>
  <si>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</si>
  <si>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</si>
  <si>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</si>
  <si>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</si>
  <si>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</si>
  <si>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</si>
  <si>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</si>
  <si>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</si>
  <si>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</si>
  <si>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</si>
  <si>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</si>
  <si>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</si>
  <si>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</si>
  <si>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</si>
  <si>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</si>
  <si>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</si>
  <si>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</si>
  <si>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</si>
  <si>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</si>
  <si>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</si>
  <si>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</si>
  <si>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</si>
  <si>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</si>
  <si>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</si>
  <si>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</si>
  <si>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</si>
  <si>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</si>
  <si>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</si>
  <si>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</si>
  <si>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</si>
  <si>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</si>
  <si>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</si>
  <si>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</si>
  <si>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</si>
  <si>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</si>
  <si>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</si>
  <si>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</si>
  <si>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</si>
  <si>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</si>
  <si>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</si>
  <si>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</si>
  <si>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</si>
  <si>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</si>
  <si>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</si>
  <si>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</si>
  <si>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</si>
  <si>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</si>
  <si>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</si>
  <si>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</si>
  <si>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</si>
  <si>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</si>
  <si>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</si>
  <si>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</si>
  <si>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</si>
  <si>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</si>
  <si>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</si>
  <si>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</si>
  <si>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</si>
  <si>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</si>
  <si>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</si>
  <si>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</si>
  <si>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</si>
  <si>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</si>
  <si>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</si>
  <si>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</si>
  <si>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</si>
  <si>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</si>
  <si>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</si>
  <si>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</si>
  <si>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</si>
  <si>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</si>
  <si>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</si>
  <si>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</si>
  <si>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</si>
  <si>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</si>
  <si>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</si>
  <si>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</si>
  <si>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</si>
  <si>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</si>
  <si>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</si>
  <si>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</si>
  <si>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</si>
  <si>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</si>
  <si>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</si>
  <si>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</si>
  <si>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</si>
  <si>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</si>
  <si>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</si>
  <si>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</si>
  <si>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</si>
  <si>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</si>
  <si>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</si>
  <si>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</si>
  <si>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</si>
  <si>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</si>
  <si>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</si>
  <si>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</si>
  <si>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</si>
  <si>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</si>
  <si>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</si>
  <si>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</si>
  <si>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</si>
  <si>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</si>
  <si>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</si>
  <si>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</si>
  <si>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</si>
  <si>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</si>
  <si>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</si>
  <si>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</si>
  <si>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</si>
  <si>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</si>
  <si>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</si>
  <si>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</si>
  <si>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</si>
  <si>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</si>
  <si>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</si>
  <si>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</si>
  <si>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</si>
  <si>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</si>
  <si>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</si>
  <si>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</si>
  <si>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</si>
  <si>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</si>
  <si>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</si>
  <si>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</si>
  <si>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</si>
  <si>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</si>
  <si>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</si>
  <si>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</si>
  <si>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</si>
  <si>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</si>
  <si>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</si>
  <si>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</si>
  <si>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</si>
  <si>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</si>
  <si>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</si>
  <si>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</si>
  <si>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</si>
  <si>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</si>
  <si>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</si>
  <si>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</si>
  <si>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</si>
  <si>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</si>
  <si>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</si>
  <si>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</si>
  <si>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</si>
  <si>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</si>
  <si>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</si>
  <si>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</si>
  <si>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</si>
  <si>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</si>
  <si>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</si>
  <si>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</si>
  <si>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</si>
  <si>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</si>
  <si>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</si>
  <si>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</si>
  <si>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</si>
  <si>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</si>
  <si>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</si>
  <si>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</si>
  <si>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</si>
  <si>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</si>
  <si>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</si>
  <si>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</si>
  <si>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</si>
  <si>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</si>
  <si>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</si>
  <si>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</si>
  <si>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</si>
  <si>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</si>
  <si>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</si>
  <si>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</si>
  <si>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</si>
  <si>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</si>
  <si>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</si>
  <si>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</si>
  <si>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</si>
  <si>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</si>
  <si>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</si>
  <si>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</si>
  <si>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</si>
  <si>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</si>
  <si>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</si>
  <si>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</si>
  <si>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</si>
  <si>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</si>
  <si>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</si>
  <si>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</si>
  <si>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</si>
  <si>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</si>
  <si>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</si>
  <si>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</si>
  <si>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</si>
  <si>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</si>
  <si>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</si>
  <si>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</si>
  <si>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</si>
  <si>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</si>
  <si>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</si>
  <si>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</si>
  <si>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</si>
  <si>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</si>
  <si>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</si>
  <si>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</si>
  <si>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</si>
  <si>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</si>
  <si>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</si>
  <si>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</si>
  <si>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</si>
  <si>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</si>
  <si>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</si>
  <si>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</si>
  <si>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</si>
  <si>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</si>
  <si>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</si>
  <si>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</si>
  <si>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</si>
  <si>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</si>
  <si>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</si>
  <si>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</si>
  <si>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</si>
  <si>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</si>
  <si>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</si>
  <si>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</si>
  <si>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</si>
  <si>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</si>
  <si>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</si>
  <si>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</si>
  <si>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</si>
  <si>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</si>
  <si>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</si>
  <si>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</si>
  <si>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</si>
  <si>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</si>
  <si>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</si>
  <si>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</si>
  <si>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</si>
  <si>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</si>
  <si>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</si>
  <si>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</si>
  <si>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</si>
  <si>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</si>
  <si>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</si>
  <si>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</si>
  <si>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</si>
  <si>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</si>
  <si>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</si>
  <si>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</si>
  <si>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</si>
  <si>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</si>
  <si>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</si>
  <si>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</si>
  <si>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</si>
  <si>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</si>
  <si>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</si>
  <si>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</si>
  <si>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</si>
  <si>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</si>
  <si>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</si>
  <si>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</si>
  <si>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</si>
  <si>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</si>
  <si>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</si>
  <si>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</si>
  <si>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</si>
  <si>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</si>
  <si>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</si>
  <si>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</si>
  <si>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</si>
  <si>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</si>
  <si>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</si>
  <si>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</si>
  <si>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</si>
  <si>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</si>
  <si>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</si>
  <si>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</si>
  <si>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</si>
  <si>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</si>
  <si>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</si>
  <si>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</si>
  <si>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</si>
  <si>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</si>
  <si>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</si>
  <si>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</si>
  <si>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</si>
  <si>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</si>
  <si>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</si>
  <si>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</si>
  <si>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</si>
  <si>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</si>
  <si>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</si>
  <si>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</si>
  <si>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</si>
  <si>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</si>
  <si>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</si>
  <si>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</si>
  <si>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</si>
  <si>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</si>
  <si>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</si>
  <si>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</si>
  <si>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</si>
  <si>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</si>
  <si>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</si>
  <si>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</si>
  <si>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</si>
  <si>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</si>
  <si>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</si>
  <si>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</si>
  <si>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</si>
  <si>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</si>
  <si>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</si>
  <si>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</si>
  <si>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</si>
  <si>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</si>
  <si>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</si>
  <si>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</si>
  <si>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</si>
  <si>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</si>
  <si>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</si>
  <si>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</si>
  <si>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</si>
  <si>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</si>
  <si>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</si>
  <si>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</si>
  <si>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</si>
  <si>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</si>
  <si>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</si>
  <si>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</si>
  <si>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</si>
  <si>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</si>
  <si>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</si>
  <si>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</si>
  <si>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</si>
  <si>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</si>
  <si>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</si>
  <si>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</si>
  <si>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</si>
  <si>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</si>
  <si>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</si>
  <si>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</si>
  <si>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</si>
  <si>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</si>
  <si>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</si>
  <si>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</si>
  <si>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</si>
  <si>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</si>
  <si>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</si>
  <si>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</si>
  <si>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</si>
  <si>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</si>
  <si>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</si>
  <si>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</si>
  <si>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</si>
  <si>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</si>
  <si>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</si>
  <si>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</si>
  <si>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</si>
  <si>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</si>
  <si>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</si>
  <si>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</si>
  <si>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</si>
  <si>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</si>
  <si>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</si>
  <si>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</si>
  <si>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</si>
  <si>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</si>
  <si>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</si>
  <si>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</si>
  <si>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</si>
  <si>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</si>
  <si>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</si>
  <si>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</si>
  <si>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</si>
  <si>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</si>
  <si>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</si>
  <si>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</si>
  <si>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</si>
  <si>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</si>
  <si>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</si>
  <si>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</si>
  <si>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</si>
  <si>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</si>
  <si>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</si>
  <si>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</si>
  <si>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</si>
  <si>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</si>
  <si>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</si>
  <si>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</si>
  <si>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</si>
  <si>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</si>
  <si>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</si>
  <si>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</si>
  <si>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</si>
  <si>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</si>
  <si>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</si>
  <si>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</si>
  <si>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</si>
  <si>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</si>
  <si>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</si>
  <si>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</si>
  <si>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</si>
  <si>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</si>
  <si>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</si>
  <si>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</si>
  <si>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</si>
  <si>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</si>
  <si>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</si>
  <si>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</si>
  <si>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</si>
  <si>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</si>
  <si>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</si>
  <si>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</si>
  <si>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</si>
  <si>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</si>
  <si>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</si>
  <si>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</si>
  <si>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</si>
  <si>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</si>
  <si>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</si>
  <si>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</si>
  <si>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</si>
  <si>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</si>
  <si>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</si>
  <si>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</si>
  <si>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</si>
  <si>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</si>
  <si>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</si>
  <si>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</si>
  <si>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</si>
  <si>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</si>
  <si>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</si>
  <si>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</si>
  <si>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</si>
  <si>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</si>
  <si>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</si>
  <si>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</si>
  <si>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</si>
  <si>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</si>
  <si>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</si>
  <si>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</si>
  <si>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</si>
  <si>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</si>
  <si>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</si>
  <si>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</si>
  <si>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</si>
  <si>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</si>
  <si>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</si>
  <si>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</si>
  <si>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</si>
  <si>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</si>
  <si>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</si>
  <si>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</si>
  <si>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</si>
  <si>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</si>
  <si>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</si>
  <si>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</si>
  <si>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</si>
  <si>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</si>
  <si>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</si>
  <si>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</si>
  <si>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</si>
  <si>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</si>
  <si>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</si>
  <si>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</si>
  <si>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</si>
  <si>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</si>
  <si>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</si>
  <si>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</si>
  <si>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</si>
  <si>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</si>
  <si>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</si>
  <si>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</si>
  <si>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</si>
  <si>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</si>
  <si>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</si>
  <si>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</si>
  <si>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</si>
  <si>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</si>
  <si>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</si>
  <si>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</si>
  <si>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</si>
  <si>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</si>
  <si>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</si>
  <si>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</si>
  <si>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</si>
  <si>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</si>
  <si>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</si>
  <si>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</si>
  <si>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</si>
  <si>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</si>
  <si>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</si>
  <si>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</si>
  <si>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</si>
  <si>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</si>
  <si>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</si>
  <si>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</si>
  <si>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</si>
  <si>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</si>
  <si>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</si>
  <si>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</si>
  <si>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</si>
  <si>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</si>
  <si>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</si>
  <si>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</si>
  <si>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</si>
  <si>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</si>
  <si>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</si>
  <si>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</si>
  <si>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</si>
  <si>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</si>
  <si>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</si>
  <si>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</si>
  <si>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</si>
  <si>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</si>
  <si>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</si>
  <si>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</si>
  <si>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</si>
  <si>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</si>
  <si>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</si>
  <si>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</si>
  <si>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</si>
  <si>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</si>
  <si>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</si>
  <si>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</si>
  <si>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</si>
  <si>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</si>
  <si>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</si>
  <si>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</si>
  <si>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</si>
  <si>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</si>
  <si>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</si>
  <si>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</si>
  <si>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</si>
  <si>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</si>
  <si>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</si>
  <si>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</si>
  <si>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</si>
  <si>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</si>
  <si>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</si>
  <si>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</si>
  <si>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</si>
  <si>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</si>
  <si>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</si>
  <si>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</si>
  <si>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</si>
  <si>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</si>
  <si>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</si>
  <si>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</si>
  <si>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</si>
  <si>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</si>
  <si>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</si>
  <si>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</si>
  <si>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</si>
  <si>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</si>
  <si>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</si>
  <si>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</si>
  <si>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</si>
  <si>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</si>
  <si>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</si>
  <si>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</si>
  <si>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</si>
  <si>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</si>
  <si>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</si>
  <si>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</si>
  <si>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</si>
  <si>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</si>
  <si>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</si>
  <si>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</si>
  <si>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</si>
  <si>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</si>
  <si>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</si>
  <si>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</si>
  <si>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</si>
  <si>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</si>
  <si>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</si>
  <si>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</si>
  <si>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</si>
  <si>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</si>
  <si>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</si>
  <si>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</si>
  <si>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</si>
  <si>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</si>
  <si>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</si>
  <si>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</si>
  <si>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</si>
  <si>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</si>
  <si>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</si>
  <si>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</si>
  <si>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</si>
  <si>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</si>
  <si>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</si>
  <si>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</si>
  <si>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</si>
  <si>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</si>
  <si>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</si>
  <si>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</si>
  <si>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</si>
  <si>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</si>
  <si>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</si>
  <si>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</si>
  <si>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</si>
  <si>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</si>
  <si>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</si>
  <si>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</si>
  <si>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</si>
  <si>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</si>
  <si>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</si>
  <si>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</si>
  <si>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</si>
  <si>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</si>
  <si>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</si>
  <si>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</si>
  <si>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</si>
  <si>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</si>
  <si>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</si>
  <si>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</si>
  <si>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</si>
  <si>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</si>
  <si>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</si>
  <si>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</si>
  <si>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</si>
  <si>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</si>
  <si>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</si>
  <si>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</si>
  <si>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</si>
  <si>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</si>
  <si>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</si>
  <si>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</si>
  <si>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</si>
  <si>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</si>
  <si>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</si>
  <si>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</si>
  <si>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</si>
  <si>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</si>
  <si>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</si>
  <si>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</si>
  <si>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</si>
  <si>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</si>
  <si>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</si>
  <si>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</si>
  <si>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</si>
  <si>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</si>
  <si>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</si>
  <si>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</si>
  <si>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</si>
  <si>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</si>
  <si>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</si>
  <si>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</si>
  <si>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</si>
  <si>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</si>
  <si>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</si>
  <si>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</si>
  <si>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</si>
  <si>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</si>
  <si>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</si>
  <si>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</si>
  <si>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</si>
  <si>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</si>
  <si>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</si>
  <si>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</si>
  <si>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</si>
  <si>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</si>
  <si>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</si>
  <si>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</si>
  <si>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</si>
  <si>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</si>
  <si>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</si>
  <si>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</si>
  <si>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</si>
  <si>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</si>
  <si>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</si>
  <si>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</si>
  <si>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</si>
  <si>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</si>
  <si>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</si>
  <si>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</si>
  <si>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</si>
  <si>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</si>
  <si>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</si>
  <si>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</si>
  <si>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</si>
  <si>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</si>
  <si>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</si>
  <si>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</si>
  <si>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</si>
  <si>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</si>
  <si>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</si>
  <si>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</si>
  <si>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</si>
  <si>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</si>
  <si>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</si>
  <si>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</si>
  <si>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</si>
  <si>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</si>
  <si>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</si>
  <si>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</si>
  <si>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</si>
  <si>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</si>
  <si>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</si>
  <si>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</si>
  <si>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</si>
  <si>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</si>
  <si>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</si>
  <si>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</si>
  <si>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</si>
  <si>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</si>
  <si>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</si>
  <si>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</si>
  <si>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</si>
  <si>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</si>
  <si>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</si>
  <si>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</si>
  <si>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</si>
  <si>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</si>
  <si>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</si>
  <si>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</si>
  <si>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</si>
  <si>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</si>
  <si>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</si>
  <si>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</si>
  <si>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</si>
  <si>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</si>
  <si>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</si>
  <si>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</si>
  <si>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</si>
  <si>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</si>
  <si>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</si>
  <si>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</si>
  <si>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</si>
  <si>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</si>
  <si>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</si>
  <si>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</si>
  <si>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</si>
  <si>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</si>
  <si>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</si>
  <si>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</si>
  <si>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</si>
  <si>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</si>
  <si>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</si>
  <si>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</si>
  <si>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</si>
  <si>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</si>
  <si>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</si>
  <si>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</si>
  <si>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</si>
  <si>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</si>
  <si>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</si>
  <si>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</si>
  <si>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</si>
  <si>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</si>
  <si>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</si>
  <si>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</si>
  <si>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</si>
  <si>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</si>
  <si>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</si>
  <si>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</si>
  <si>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</si>
  <si>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</si>
  <si>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</si>
  <si>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</si>
  <si>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</si>
  <si>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</si>
  <si>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</si>
  <si>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</si>
  <si>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</si>
  <si>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</si>
  <si>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</si>
  <si>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</si>
  <si>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</si>
  <si>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</si>
  <si>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</si>
  <si>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</si>
  <si>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</si>
  <si>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</si>
  <si>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</si>
  <si>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</si>
  <si>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</si>
  <si>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</si>
  <si>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</si>
  <si>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</si>
  <si>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</si>
  <si>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</si>
  <si>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</si>
  <si>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</si>
  <si>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</si>
  <si>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</si>
  <si>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</si>
  <si>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</si>
  <si>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</si>
  <si>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</si>
  <si>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</si>
  <si>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</si>
  <si>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</si>
  <si>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</si>
  <si>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</si>
  <si>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</si>
  <si>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</si>
  <si>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</si>
  <si>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</si>
  <si>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</si>
  <si>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</si>
  <si>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</si>
  <si>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</si>
  <si>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</si>
  <si>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</si>
  <si>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</si>
  <si>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</si>
  <si>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</si>
  <si>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</si>
  <si>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</si>
  <si>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</si>
  <si>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</si>
  <si>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</si>
  <si>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</si>
  <si>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</si>
  <si>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</si>
  <si>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</si>
  <si>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</si>
  <si>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</si>
  <si>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</si>
  <si>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</si>
  <si>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</si>
  <si>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</si>
  <si>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</si>
  <si>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</si>
  <si>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</si>
  <si>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</si>
  <si>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</si>
  <si>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</si>
  <si>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</si>
  <si>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</si>
  <si>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</si>
  <si>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</si>
  <si>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</si>
  <si>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</si>
  <si>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</si>
  <si>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</si>
  <si>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</si>
  <si>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</si>
  <si>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</si>
  <si>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</si>
  <si>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</si>
  <si>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</si>
  <si>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</si>
  <si>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</si>
  <si>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</si>
  <si>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</si>
  <si>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</si>
  <si>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</si>
  <si>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</si>
  <si>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</si>
  <si>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</si>
  <si>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</si>
  <si>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</si>
  <si>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</si>
  <si>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</si>
  <si>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</si>
  <si>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</si>
  <si>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</si>
  <si>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</si>
  <si>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</si>
  <si>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</si>
  <si>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</si>
  <si>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</si>
  <si>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</si>
  <si>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</si>
  <si>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</si>
  <si>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</si>
  <si>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</si>
  <si>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</si>
  <si>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</si>
  <si>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</si>
  <si>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</si>
  <si>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</si>
  <si>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</si>
  <si>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</si>
  <si>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</si>
  <si>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</si>
  <si>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</si>
  <si>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</si>
  <si>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</si>
  <si>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</si>
  <si>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</si>
  <si>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</si>
  <si>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</si>
  <si>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</si>
  <si>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</si>
  <si>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</si>
  <si>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</si>
  <si>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</si>
  <si>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</si>
  <si>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</si>
  <si>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</si>
  <si>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</si>
  <si>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</si>
  <si>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</si>
  <si>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</si>
  <si>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</si>
  <si>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</si>
  <si>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</si>
  <si>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</si>
  <si>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</si>
  <si>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</si>
  <si>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</si>
  <si>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</si>
  <si>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</si>
  <si>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</si>
  <si>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</si>
  <si>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</si>
  <si>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</si>
  <si>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</si>
  <si>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</si>
  <si>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</si>
  <si>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</si>
  <si>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</si>
  <si>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</si>
  <si>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</si>
  <si>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</si>
  <si>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</si>
  <si>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</si>
  <si>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</si>
  <si>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</si>
  <si>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</si>
  <si>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</si>
  <si>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</si>
  <si>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</si>
  <si>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</si>
  <si>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</si>
  <si>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</si>
  <si>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</si>
  <si>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</si>
  <si>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</si>
  <si>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</si>
  <si>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</si>
  <si>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</si>
  <si>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</si>
  <si>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</si>
  <si>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</si>
  <si>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</si>
  <si>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</si>
  <si>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</si>
  <si>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</si>
  <si>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</si>
  <si>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</si>
  <si>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</si>
  <si>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</si>
  <si>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</si>
  <si>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</si>
  <si>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</si>
  <si>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</si>
  <si>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</si>
  <si>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</si>
  <si>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</si>
  <si>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</si>
  <si>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</si>
  <si>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</si>
  <si>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</si>
  <si>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</si>
  <si>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</si>
  <si>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</si>
  <si>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</si>
  <si>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</si>
  <si>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</si>
  <si>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</si>
  <si>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</si>
  <si>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</si>
  <si>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</si>
  <si>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</si>
  <si>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</si>
  <si>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</si>
  <si>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</si>
  <si>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</si>
  <si>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</si>
  <si>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</si>
  <si>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</si>
  <si>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</si>
  <si>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</si>
  <si>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</si>
  <si>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</si>
  <si>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</si>
  <si>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</si>
  <si>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</si>
  <si>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</si>
  <si>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</si>
  <si>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</si>
  <si>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</si>
  <si>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</si>
  <si>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</si>
  <si>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</si>
  <si>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</si>
  <si>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</si>
  <si>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</si>
  <si>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</si>
  <si>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</si>
  <si>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</si>
  <si>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</si>
  <si>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</si>
  <si>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</si>
  <si>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</si>
  <si>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</si>
  <si>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</si>
  <si>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</si>
  <si>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</si>
  <si>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</si>
  <si>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</si>
  <si>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</si>
  <si>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</si>
  <si>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</si>
  <si>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</si>
  <si>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</si>
  <si>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</si>
  <si>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</si>
  <si>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</si>
  <si>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</si>
  <si>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</si>
  <si>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</si>
  <si>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</si>
  <si>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</si>
  <si>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</si>
  <si>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</si>
  <si>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</si>
  <si>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</si>
  <si>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</si>
  <si>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</si>
  <si>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</si>
  <si>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</si>
  <si>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</si>
  <si>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</si>
  <si>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</si>
  <si>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</si>
  <si>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</si>
  <si>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</si>
  <si>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</si>
  <si>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</si>
  <si>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</si>
  <si>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</si>
  <si>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</si>
  <si>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</si>
  <si>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</si>
  <si>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</si>
  <si>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</si>
  <si>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</si>
  <si>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</si>
  <si>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</si>
  <si>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</si>
  <si>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</si>
  <si>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</si>
  <si>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</si>
  <si>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</si>
  <si>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</si>
  <si>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</si>
  <si>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</si>
  <si>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</si>
  <si>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</si>
  <si>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</si>
  <si>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</si>
  <si>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</si>
  <si>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</si>
  <si>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</si>
  <si>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</si>
  <si>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</si>
  <si>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</si>
  <si>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</si>
  <si>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</si>
  <si>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</si>
  <si>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</si>
  <si>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</si>
  <si>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</si>
  <si>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</si>
  <si>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</si>
  <si>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</si>
  <si>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</si>
  <si>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</si>
  <si>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</si>
  <si>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</si>
  <si>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</si>
  <si>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</si>
  <si>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</si>
  <si>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</si>
  <si>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</si>
  <si>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</si>
  <si>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</si>
  <si>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</si>
  <si>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</si>
  <si>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</si>
  <si>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</si>
  <si>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</si>
  <si>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</si>
  <si>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</si>
  <si>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</si>
  <si>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</si>
  <si>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</si>
  <si>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</si>
  <si>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</si>
  <si>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</si>
  <si>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</si>
  <si>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</si>
  <si>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</si>
  <si>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</si>
  <si>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</si>
  <si>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</si>
  <si>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</si>
  <si>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</si>
  <si>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</si>
  <si>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</si>
  <si>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</si>
  <si>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</si>
  <si>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</si>
  <si>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</si>
  <si>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</si>
  <si>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</si>
  <si>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</si>
  <si>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</si>
  <si>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</si>
  <si>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</si>
  <si>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</si>
  <si>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</si>
  <si>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</si>
  <si>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</si>
  <si>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</si>
  <si>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</si>
  <si>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</si>
  <si>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</si>
  <si>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</si>
  <si>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</si>
  <si>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</si>
  <si>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</si>
  <si>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</si>
  <si>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</si>
  <si>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</si>
  <si>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</si>
  <si>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</si>
  <si>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</si>
  <si>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</si>
  <si>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</si>
  <si>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</si>
  <si>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</si>
  <si>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</si>
  <si>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</si>
  <si>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</si>
  <si>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</si>
  <si>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</si>
  <si>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</si>
  <si>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</si>
  <si>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</si>
  <si>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</si>
  <si>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</si>
  <si>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</si>
  <si>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</si>
  <si>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</si>
  <si>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</si>
  <si>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</si>
  <si>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</si>
  <si>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</si>
  <si>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</si>
  <si>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</si>
  <si>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</si>
  <si>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</si>
  <si>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</si>
  <si>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</si>
  <si>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</si>
  <si>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</si>
  <si>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</si>
  <si>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</si>
  <si>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</si>
  <si>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</si>
  <si>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</si>
  <si>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</si>
  <si>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</si>
  <si>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</si>
  <si>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</si>
  <si>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</si>
  <si>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</si>
  <si>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</si>
  <si>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</si>
  <si>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</si>
  <si>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</si>
  <si>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</si>
  <si>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</si>
  <si>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</si>
  <si>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</si>
  <si>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</si>
  <si>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</si>
  <si>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</si>
  <si>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</si>
  <si>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</si>
  <si>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</si>
  <si>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</si>
  <si>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</si>
  <si>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</si>
  <si>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</si>
  <si>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</si>
  <si>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</si>
  <si>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</si>
  <si>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</si>
  <si>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</si>
  <si>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</si>
  <si>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</si>
  <si>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</si>
  <si>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</si>
  <si>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</si>
  <si>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</si>
  <si>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</si>
  <si>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</si>
  <si>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</si>
  <si>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</si>
  <si>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</si>
  <si>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</si>
  <si>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</si>
  <si>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</si>
  <si>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</si>
  <si>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</si>
  <si>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</si>
  <si>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</si>
  <si>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</si>
  <si>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</si>
  <si>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</si>
  <si>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</si>
  <si>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</si>
  <si>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</si>
  <si>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</si>
  <si>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</si>
  <si>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</si>
  <si>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</si>
  <si>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</si>
  <si>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</si>
  <si>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</si>
  <si>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</si>
  <si>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</si>
  <si>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</si>
  <si>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</si>
  <si>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</si>
  <si>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</si>
  <si>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</si>
  <si>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</si>
  <si>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</si>
  <si>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</si>
  <si>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</si>
  <si>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</si>
  <si>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</si>
  <si>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</si>
  <si>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</si>
  <si>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</si>
  <si>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</si>
  <si>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</si>
  <si>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</si>
  <si>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</si>
  <si>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</si>
  <si>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</si>
  <si>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</si>
  <si>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</si>
  <si>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</si>
  <si>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</si>
  <si>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</si>
  <si>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</si>
  <si>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</si>
  <si>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</si>
  <si>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</si>
  <si>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</si>
  <si>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</si>
  <si>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</si>
  <si>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</si>
  <si>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</si>
  <si>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</si>
  <si>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</si>
  <si>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</si>
  <si>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</si>
  <si>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</si>
  <si>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</si>
  <si>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</si>
  <si>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</si>
  <si>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</si>
  <si>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</si>
  <si>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</si>
  <si>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</si>
  <si>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</si>
  <si>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</si>
  <si>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</si>
  <si>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</si>
  <si>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</si>
  <si>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</si>
  <si>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</si>
  <si>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</si>
  <si>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</si>
  <si>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</si>
  <si>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</si>
  <si>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</si>
  <si>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</si>
  <si>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</si>
  <si>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</si>
  <si>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</si>
  <si>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</si>
  <si>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</si>
  <si>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</si>
  <si>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</si>
  <si>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</si>
  <si>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</si>
  <si>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</si>
  <si>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</si>
  <si>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</si>
  <si>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</si>
  <si>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</si>
  <si>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</si>
  <si>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</si>
  <si>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</si>
  <si>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</si>
  <si>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</si>
  <si>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</si>
  <si>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</si>
  <si>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</si>
  <si>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</si>
  <si>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</si>
  <si>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</si>
  <si>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</si>
  <si>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</si>
  <si>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</si>
  <si>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</si>
  <si>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</si>
  <si>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</si>
  <si>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</si>
  <si>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</si>
  <si>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</si>
  <si>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</si>
  <si>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</si>
  <si>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</si>
  <si>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</si>
  <si>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</si>
  <si>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</si>
  <si>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</si>
  <si>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</si>
  <si>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</si>
  <si>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</si>
  <si>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</si>
  <si>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</si>
  <si>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</si>
  <si>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</si>
  <si>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</si>
  <si>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</si>
  <si>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</si>
  <si>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</si>
  <si>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</si>
  <si>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</si>
  <si>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</si>
  <si>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</si>
  <si>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</si>
  <si>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</si>
  <si>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</si>
  <si>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</si>
  <si>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</si>
  <si>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</si>
  <si>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</si>
  <si>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</si>
  <si>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</si>
  <si>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</si>
  <si>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</si>
  <si>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</si>
  <si>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</si>
  <si>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</si>
  <si>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</si>
  <si>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</si>
  <si>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</si>
  <si>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</si>
  <si>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</si>
  <si>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</si>
  <si>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</si>
  <si>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</si>
  <si>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</si>
  <si>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</si>
  <si>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</si>
  <si>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</si>
  <si>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</si>
  <si>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</si>
  <si>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</si>
  <si>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</si>
  <si>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</si>
  <si>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</si>
  <si>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</si>
  <si>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</si>
  <si>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</si>
  <si>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</si>
  <si>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</si>
  <si>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</si>
  <si>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</si>
  <si>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</si>
  <si>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</si>
  <si>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</si>
  <si>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</si>
  <si>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</si>
  <si>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</si>
  <si>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</si>
  <si>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</si>
  <si>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</si>
  <si>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</si>
  <si>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</si>
  <si>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</si>
  <si>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</si>
  <si>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</si>
  <si>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</si>
  <si>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</si>
  <si>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</si>
  <si>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</si>
  <si>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</si>
  <si>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</si>
  <si>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</si>
  <si>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</si>
  <si>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</si>
  <si>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</si>
  <si>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</si>
  <si>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</si>
  <si>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</si>
  <si>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</si>
  <si>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</si>
  <si>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</si>
  <si>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</si>
  <si>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</si>
  <si>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</si>
  <si>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</si>
  <si>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</si>
  <si>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</si>
  <si>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</si>
  <si>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</si>
  <si>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</si>
  <si>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</si>
  <si>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</si>
  <si>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</si>
  <si>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</si>
  <si>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</si>
  <si>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</si>
  <si>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</si>
  <si>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</si>
  <si>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</si>
  <si>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</si>
  <si>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</si>
  <si>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</si>
  <si>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</si>
  <si>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</si>
  <si>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</si>
  <si>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</si>
  <si>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</si>
  <si>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</si>
  <si>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</si>
  <si>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</si>
  <si>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</si>
  <si>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</si>
  <si>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</si>
  <si>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</si>
  <si>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</si>
  <si>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</si>
  <si>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</si>
  <si>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</si>
  <si>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</si>
  <si>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</si>
  <si>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</si>
  <si>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</si>
  <si>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</si>
  <si>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</si>
  <si>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</si>
  <si>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</si>
  <si>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</si>
  <si>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</si>
  <si>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</si>
  <si>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</si>
  <si>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</si>
  <si>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</si>
  <si>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</si>
  <si>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</si>
  <si>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</si>
  <si>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</si>
  <si>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</si>
  <si>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</si>
  <si>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</si>
  <si>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</si>
  <si>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</si>
  <si>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</si>
  <si>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</si>
  <si>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</si>
  <si>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</si>
  <si>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</si>
  <si>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</si>
  <si>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</si>
  <si>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</si>
  <si>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</si>
  <si>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</si>
  <si>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</si>
  <si>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</si>
  <si>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</si>
  <si>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</si>
  <si>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</si>
  <si>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</si>
  <si>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</si>
  <si>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</si>
  <si>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</si>
  <si>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</si>
  <si>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</si>
  <si>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</si>
  <si>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</si>
  <si>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</si>
  <si>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</si>
  <si>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</si>
  <si>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</si>
  <si>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</si>
  <si>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</si>
  <si>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</si>
  <si>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</si>
  <si>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</si>
  <si>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</si>
  <si>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</si>
  <si>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</si>
  <si>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</si>
  <si>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</si>
  <si>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</si>
  <si>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</si>
  <si>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</si>
  <si>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</si>
  <si>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</si>
  <si>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</si>
  <si>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</si>
  <si>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</si>
  <si>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</si>
  <si>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</si>
  <si>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</si>
  <si>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</si>
  <si>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</si>
  <si>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</si>
  <si>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</si>
  <si>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</si>
  <si>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</si>
  <si>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</si>
  <si>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</si>
  <si>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</si>
  <si>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</si>
  <si>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</si>
  <si>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</si>
  <si>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</si>
  <si>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</si>
  <si>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</si>
  <si>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</si>
  <si>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</si>
  <si>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</si>
  <si>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</si>
  <si>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</si>
  <si>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</si>
  <si>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</si>
  <si>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</si>
  <si>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</si>
  <si>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</si>
  <si>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</si>
  <si>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</si>
  <si>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</si>
  <si>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</si>
  <si>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</si>
  <si>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</si>
  <si>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</si>
  <si>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</si>
  <si>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</si>
  <si>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</si>
  <si>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</si>
  <si>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</si>
  <si>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</si>
  <si>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</si>
  <si>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</si>
  <si>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</si>
  <si>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</si>
  <si>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</si>
  <si>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</si>
  <si>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</si>
  <si>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</si>
  <si>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</si>
  <si>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</si>
  <si>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</si>
  <si>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</si>
  <si>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</si>
  <si>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</si>
  <si>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</si>
  <si>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</si>
  <si>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</si>
  <si>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</si>
  <si>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</si>
  <si>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</si>
  <si>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</si>
  <si>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</si>
  <si>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</si>
  <si>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</si>
  <si>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</si>
  <si>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</si>
  <si>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</si>
  <si>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</si>
  <si>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</si>
  <si>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</si>
  <si>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</si>
  <si>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</si>
  <si>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</si>
  <si>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</si>
  <si>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</si>
  <si>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</si>
  <si>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</si>
  <si>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</si>
  <si>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</si>
  <si>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</si>
  <si>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</si>
  <si>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</si>
  <si>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</si>
  <si>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</si>
  <si>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</si>
  <si>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</si>
  <si>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</si>
  <si>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</si>
  <si>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</si>
  <si>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</si>
  <si>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</si>
  <si>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</si>
  <si>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</si>
  <si>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</si>
  <si>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</si>
  <si>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</si>
  <si>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</si>
  <si>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</si>
  <si>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</si>
  <si>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</si>
  <si>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</si>
  <si>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</si>
  <si>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</si>
  <si>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</si>
  <si>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</si>
  <si>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</si>
  <si>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</si>
  <si>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</si>
  <si>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</si>
  <si>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</si>
  <si>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</si>
  <si>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</si>
  <si>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</si>
  <si>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</si>
  <si>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</si>
  <si>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</si>
  <si>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</si>
  <si>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</si>
  <si>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</si>
  <si>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</si>
  <si>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</si>
  <si>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</si>
  <si>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</si>
  <si>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</si>
  <si>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</si>
  <si>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</si>
  <si>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</si>
  <si>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</si>
  <si>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</si>
  <si>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</si>
  <si>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</si>
  <si>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</si>
  <si>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</si>
  <si>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</si>
  <si>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</si>
  <si>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</si>
  <si>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</si>
  <si>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</si>
  <si>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</si>
  <si>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</si>
  <si>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</si>
  <si>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</si>
  <si>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</si>
  <si>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</si>
  <si>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</si>
  <si>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</si>
  <si>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</si>
  <si>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</si>
  <si>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</si>
  <si>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</si>
  <si>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</si>
  <si>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</si>
  <si>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</si>
  <si>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</si>
  <si>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</si>
  <si>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</si>
  <si>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</si>
  <si>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</si>
  <si>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</si>
  <si>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</si>
  <si>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</si>
  <si>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</si>
  <si>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</si>
  <si>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</si>
  <si>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</si>
  <si>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</si>
  <si>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</si>
  <si>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</si>
  <si>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</si>
  <si>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</si>
  <si>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</si>
  <si>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</si>
  <si>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</si>
  <si>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</si>
  <si>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</si>
  <si>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</si>
  <si>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</si>
  <si>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</si>
  <si>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</si>
  <si>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</si>
  <si>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</si>
  <si>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</si>
  <si>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</si>
  <si>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</si>
  <si>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</si>
  <si>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</si>
  <si>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</si>
  <si>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</si>
  <si>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</si>
  <si>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</si>
  <si>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</si>
  <si>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</si>
  <si>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</si>
  <si>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</si>
  <si>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</si>
  <si>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</si>
  <si>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</si>
  <si>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</si>
  <si>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</si>
  <si>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</si>
  <si>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</si>
  <si>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</si>
  <si>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</si>
  <si>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</si>
  <si>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</si>
  <si>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</si>
  <si>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</si>
  <si>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</si>
  <si>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</si>
  <si>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</si>
  <si>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</si>
  <si>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</si>
  <si>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</si>
  <si>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</si>
  <si>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</si>
  <si>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</si>
  <si>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</si>
  <si>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</si>
  <si>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</si>
  <si>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</si>
  <si>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</si>
  <si>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</si>
  <si>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</si>
  <si>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</si>
  <si>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</si>
  <si>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</si>
  <si>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</si>
  <si>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</si>
  <si>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</si>
  <si>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</si>
  <si>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</si>
  <si>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</si>
  <si>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</si>
  <si>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</si>
  <si>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</si>
  <si>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</si>
  <si>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</si>
  <si>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</si>
  <si>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</si>
  <si>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</si>
  <si>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</si>
  <si>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</si>
  <si>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</si>
  <si>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</si>
  <si>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</si>
  <si>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</si>
  <si>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</si>
  <si>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</si>
  <si>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</si>
  <si>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</si>
  <si>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</si>
  <si>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</si>
  <si>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</si>
  <si>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</si>
  <si>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</si>
  <si>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</si>
  <si>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</si>
  <si>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</si>
  <si>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</si>
  <si>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</si>
  <si>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</si>
  <si>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</si>
  <si>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</si>
  <si>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</si>
  <si>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</si>
  <si>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</si>
  <si>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</si>
  <si>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</si>
  <si>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</si>
  <si>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</si>
  <si>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</si>
  <si>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</si>
  <si>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</si>
  <si>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</si>
  <si>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</si>
  <si>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</si>
  <si>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</si>
  <si>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</si>
  <si>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</si>
  <si>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</si>
  <si>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</si>
  <si>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</si>
  <si>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</si>
  <si>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</si>
  <si>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</si>
  <si>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</si>
  <si>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</si>
  <si>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</si>
  <si>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</si>
  <si>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</si>
  <si>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</si>
  <si>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</si>
  <si>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</si>
  <si>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</si>
  <si>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</si>
  <si>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</si>
  <si>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</si>
  <si>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</si>
  <si>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</si>
  <si>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</si>
  <si>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</si>
  <si>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</si>
  <si>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</si>
  <si>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</si>
  <si>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</si>
  <si>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</si>
  <si>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</si>
  <si>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</si>
  <si>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</si>
  <si>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</si>
  <si>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</si>
  <si>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</si>
  <si>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</si>
  <si>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</si>
  <si>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</si>
  <si>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</si>
  <si>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</si>
  <si>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</si>
  <si>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</si>
  <si>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</si>
  <si>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</si>
  <si>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</si>
  <si>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</si>
  <si>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</si>
  <si>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</si>
  <si>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</si>
  <si>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</si>
  <si>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</si>
  <si>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</si>
  <si>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</si>
  <si>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</si>
  <si>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</si>
  <si>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</si>
  <si>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</si>
  <si>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</si>
  <si>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</si>
  <si>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</si>
  <si>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</si>
  <si>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</si>
  <si>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</si>
  <si>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</si>
  <si>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</si>
  <si>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</si>
  <si>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</si>
  <si>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</si>
  <si>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</si>
  <si>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</si>
  <si>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</si>
  <si>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</si>
  <si>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</si>
  <si>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</si>
  <si>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</si>
  <si>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</si>
  <si>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</si>
  <si>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</si>
  <si>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</si>
  <si>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</si>
  <si>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</si>
  <si>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</si>
  <si>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</si>
  <si>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</si>
  <si>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</si>
  <si>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</si>
  <si>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</si>
  <si>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</si>
  <si>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</si>
  <si>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</si>
  <si>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</si>
  <si>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</si>
  <si>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</si>
  <si>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</si>
  <si>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</si>
  <si>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</si>
  <si>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</si>
  <si>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</si>
  <si>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</si>
  <si>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</si>
  <si>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</si>
  <si>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</si>
  <si>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</si>
  <si>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</si>
  <si>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</si>
  <si>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</si>
  <si>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</si>
  <si>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</si>
  <si>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</si>
  <si>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</si>
  <si>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</si>
  <si>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</si>
  <si>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</si>
  <si>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</si>
  <si>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</si>
  <si>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</si>
  <si>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</si>
  <si>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</si>
  <si>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</si>
  <si>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</si>
  <si>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</si>
  <si>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</si>
  <si>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</si>
  <si>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</si>
  <si>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</si>
  <si>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</si>
  <si>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</si>
  <si>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</si>
  <si>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</si>
  <si>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</si>
  <si>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</si>
  <si>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</si>
  <si>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</si>
  <si>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</si>
  <si>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</si>
  <si>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</si>
  <si>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</si>
  <si>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</si>
  <si>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</si>
  <si>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</si>
  <si>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</si>
  <si>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</si>
  <si>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</si>
  <si>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</si>
  <si>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</si>
  <si>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</si>
  <si>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</si>
  <si>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</si>
  <si>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</si>
  <si>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</si>
  <si>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</si>
  <si>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</si>
  <si>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</si>
  <si>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</si>
  <si>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</si>
  <si>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</si>
  <si>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</si>
  <si>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</si>
  <si>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</si>
  <si>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</si>
  <si>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</si>
  <si>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</si>
  <si>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</si>
  <si>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</si>
  <si>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</si>
  <si>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</si>
  <si>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</si>
  <si>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</si>
  <si>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</si>
  <si>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</si>
  <si>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</si>
  <si>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</si>
  <si>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</si>
  <si>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</si>
  <si>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</si>
  <si>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</si>
  <si>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</si>
  <si>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</si>
  <si>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</si>
  <si>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</si>
  <si>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</si>
  <si>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</si>
  <si>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</si>
  <si>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</si>
  <si>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</si>
  <si>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</si>
  <si>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</si>
  <si>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</si>
  <si>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</si>
  <si>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</si>
  <si>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</si>
  <si>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</si>
  <si>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</si>
  <si>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</si>
  <si>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</si>
  <si>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</si>
  <si>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</si>
  <si>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</si>
  <si>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</si>
  <si>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</si>
  <si>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</si>
  <si>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</si>
  <si>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</si>
  <si>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</si>
  <si>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</si>
  <si>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</si>
  <si>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</si>
  <si>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</si>
  <si>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</si>
  <si>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</si>
  <si>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</si>
  <si>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</si>
  <si>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</si>
  <si>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</si>
  <si>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</si>
  <si>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</si>
  <si>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</si>
  <si>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</si>
  <si>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</si>
  <si>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</si>
  <si>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</si>
  <si>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</si>
  <si>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</si>
  <si>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</si>
  <si>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</si>
  <si>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</si>
  <si>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</si>
  <si>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</si>
  <si>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</si>
  <si>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</si>
  <si>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</si>
  <si>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</si>
  <si>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</si>
  <si>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</si>
  <si>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</si>
  <si>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</si>
  <si>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</si>
  <si>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</si>
  <si>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</si>
  <si>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</si>
  <si>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</si>
  <si>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</si>
  <si>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</si>
  <si>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</si>
  <si>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</si>
  <si>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</si>
  <si>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</si>
  <si>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</si>
  <si>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</si>
  <si>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</si>
  <si>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</si>
  <si>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</si>
  <si>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</si>
  <si>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</si>
  <si>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</si>
  <si>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</si>
  <si>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</si>
  <si>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</si>
  <si>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</si>
  <si>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</si>
  <si>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</si>
  <si>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</si>
  <si>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</si>
  <si>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</si>
  <si>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</si>
  <si>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</si>
  <si>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</si>
  <si>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</si>
  <si>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</si>
  <si>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</si>
  <si>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</si>
  <si>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</si>
  <si>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</si>
  <si>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</si>
  <si>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</si>
  <si>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</si>
  <si>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</si>
  <si>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</si>
  <si>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</si>
  <si>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</si>
  <si>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</si>
  <si>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</si>
  <si>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</si>
  <si>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</si>
  <si>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</si>
  <si>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</si>
  <si>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</si>
  <si>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</si>
  <si>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</si>
  <si>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</si>
  <si>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</si>
  <si>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</si>
  <si>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</si>
  <si>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</si>
  <si>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</si>
  <si>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</si>
  <si>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</si>
  <si>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</si>
  <si>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</si>
  <si>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</si>
  <si>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</si>
  <si>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</si>
  <si>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</si>
  <si>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</si>
  <si>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</si>
  <si>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</si>
  <si>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</si>
  <si>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</si>
  <si>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</si>
  <si>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</si>
  <si>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</si>
  <si>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</si>
  <si>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</si>
  <si>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</si>
  <si>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</si>
  <si>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</si>
  <si>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</si>
  <si>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</si>
  <si>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</si>
  <si>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</si>
  <si>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</si>
  <si>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</si>
  <si>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</si>
  <si>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</si>
  <si>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</si>
  <si>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</si>
  <si>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</si>
  <si>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</si>
  <si>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</si>
  <si>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</si>
  <si>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</si>
  <si>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</si>
  <si>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</si>
  <si>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</si>
  <si>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</si>
  <si>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</si>
  <si>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</si>
  <si>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</si>
  <si>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</si>
  <si>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</si>
  <si>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</si>
  <si>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</si>
  <si>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</si>
  <si>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</si>
  <si>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</si>
  <si>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</si>
  <si>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</si>
  <si>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</si>
  <si>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</si>
  <si>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</si>
  <si>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</si>
  <si>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</si>
  <si>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</si>
  <si>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</si>
  <si>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</si>
  <si>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</si>
  <si>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</si>
  <si>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</si>
  <si>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</si>
  <si>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</si>
  <si>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</si>
  <si>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</si>
  <si>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</si>
  <si>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</si>
  <si>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</si>
  <si>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</si>
  <si>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</si>
  <si>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</si>
  <si>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</si>
  <si>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</si>
  <si>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</si>
  <si>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</si>
  <si>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</si>
  <si>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</si>
  <si>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</si>
  <si>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</si>
  <si>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</si>
  <si>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</si>
  <si>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</si>
  <si>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</si>
  <si>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</si>
  <si>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</si>
  <si>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</si>
  <si>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</si>
  <si>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</si>
  <si>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</si>
  <si>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</si>
  <si>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</si>
  <si>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</si>
  <si>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</si>
  <si>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</si>
  <si>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</si>
  <si>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</si>
  <si>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</si>
  <si>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</si>
  <si>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</si>
  <si>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</si>
  <si>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</si>
  <si>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</si>
  <si>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</si>
  <si>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</si>
  <si>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</si>
  <si>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</si>
  <si>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</si>
  <si>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</si>
  <si>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</si>
  <si>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</si>
  <si>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</si>
  <si>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</si>
  <si>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</si>
  <si>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</si>
  <si>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</si>
  <si>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</si>
  <si>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</si>
  <si>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</si>
  <si>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</si>
  <si>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</si>
  <si>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</si>
  <si>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</si>
  <si>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</si>
  <si>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</si>
  <si>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</si>
  <si>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</si>
  <si>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</si>
  <si>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</si>
  <si>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</si>
  <si>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</si>
  <si>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</si>
  <si>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</si>
  <si>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</si>
  <si>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</si>
  <si>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</si>
  <si>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</si>
  <si>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</si>
  <si>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</si>
  <si>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</si>
  <si>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</si>
  <si>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</si>
  <si>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</si>
  <si>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</si>
  <si>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</si>
  <si>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</si>
  <si>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</si>
  <si>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</si>
  <si>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</si>
  <si>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</si>
  <si>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</si>
  <si>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</si>
  <si>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</si>
  <si>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</si>
  <si>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</si>
  <si>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</si>
  <si>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</si>
  <si>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</si>
  <si>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</si>
  <si>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</si>
  <si>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</si>
  <si>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</si>
  <si>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</si>
  <si>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</si>
  <si>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</si>
  <si>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</si>
  <si>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</si>
  <si>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</si>
  <si>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</si>
  <si>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</si>
  <si>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</si>
  <si>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</si>
  <si>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</si>
  <si>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</si>
  <si>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</si>
  <si>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</si>
  <si>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</si>
  <si>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</si>
  <si>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</si>
  <si>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</si>
  <si>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</si>
  <si>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</si>
  <si>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</si>
  <si>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</si>
  <si>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</si>
  <si>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</si>
  <si>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</si>
  <si>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</si>
  <si>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</si>
  <si>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</si>
  <si>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</si>
  <si>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</si>
  <si>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</si>
  <si>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</si>
  <si>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</si>
  <si>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</si>
  <si>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</si>
  <si>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</si>
  <si>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</si>
  <si>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</si>
  <si>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</si>
  <si>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</si>
  <si>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</si>
  <si>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</si>
  <si>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</si>
  <si>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</si>
  <si>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</si>
  <si>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</si>
  <si>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</si>
  <si>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</si>
  <si>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</si>
  <si>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</si>
  <si>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</si>
  <si>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</si>
  <si>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</si>
  <si>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</si>
  <si>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</si>
  <si>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</si>
  <si>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</si>
  <si>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</si>
  <si>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</si>
  <si>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</si>
  <si>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</si>
  <si>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</si>
  <si>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</si>
  <si>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</si>
  <si>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</si>
  <si>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</si>
  <si>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</si>
  <si>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</si>
  <si>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</si>
  <si>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</si>
  <si>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</si>
  <si>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</si>
  <si>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</si>
  <si>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</si>
  <si>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</si>
  <si>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</si>
  <si>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</si>
  <si>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</si>
  <si>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</si>
  <si>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</si>
  <si>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</si>
  <si>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</si>
  <si>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</si>
  <si>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</si>
  <si>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</si>
  <si>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</si>
  <si>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</si>
  <si>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</si>
  <si>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</si>
  <si>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</si>
  <si>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</si>
  <si>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</si>
  <si>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</si>
  <si>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</si>
  <si>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</si>
  <si>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</si>
  <si>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</si>
  <si>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</si>
  <si>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</si>
  <si>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</si>
  <si>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</si>
  <si>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</si>
  <si>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</si>
  <si>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</si>
  <si>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</si>
  <si>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</si>
  <si>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</si>
  <si>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</si>
  <si>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</si>
  <si>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</si>
  <si>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</si>
  <si>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</si>
  <si>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</si>
  <si>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</si>
  <si>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</si>
  <si>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</si>
  <si>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</si>
  <si>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</si>
  <si>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</si>
  <si>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</si>
  <si>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</si>
  <si>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</si>
  <si>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</si>
  <si>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</si>
  <si>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</si>
  <si>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</si>
  <si>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</si>
  <si>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</si>
  <si>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</si>
  <si>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</si>
  <si>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</si>
  <si>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</si>
  <si>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</si>
  <si>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</si>
  <si>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</si>
  <si>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</si>
  <si>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</si>
  <si>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</si>
  <si>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</si>
  <si>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</si>
  <si>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</si>
  <si>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</si>
  <si>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</si>
  <si>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</si>
  <si>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</si>
  <si>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</si>
  <si>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</si>
  <si>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</si>
  <si>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</si>
  <si>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</si>
  <si>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</si>
  <si>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</si>
  <si>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</si>
  <si>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</si>
  <si>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</si>
  <si>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</si>
  <si>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</si>
  <si>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</si>
  <si>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</si>
  <si>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</si>
  <si>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</si>
  <si>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</si>
  <si>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</si>
  <si>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</si>
  <si>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</si>
  <si>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</si>
  <si>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</si>
  <si>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</si>
  <si>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</si>
  <si>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</si>
  <si>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</si>
  <si>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</si>
  <si>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</si>
  <si>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</si>
  <si>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</si>
  <si>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</si>
  <si>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</si>
  <si>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</si>
  <si>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</si>
  <si>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</si>
  <si>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</si>
  <si>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</si>
  <si>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</si>
  <si>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</si>
  <si>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</si>
  <si>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</si>
  <si>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</si>
  <si>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</si>
  <si>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</si>
  <si>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</si>
  <si>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</si>
  <si>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</si>
  <si>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</si>
  <si>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</si>
  <si>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</si>
  <si>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</si>
  <si>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</si>
  <si>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</si>
  <si>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</si>
  <si>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</si>
  <si>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</si>
  <si>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</si>
  <si>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</si>
  <si>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</si>
  <si>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</si>
  <si>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</si>
  <si>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</si>
  <si>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</si>
  <si>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</si>
  <si>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</si>
  <si>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</si>
  <si>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</si>
  <si>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</si>
  <si>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</si>
  <si>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</si>
  <si>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</si>
  <si>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</si>
  <si>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</si>
  <si>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</si>
  <si>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</si>
  <si>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</si>
  <si>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</si>
  <si>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</si>
  <si>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</si>
  <si>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</si>
  <si>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</si>
  <si>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</si>
  <si>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</si>
  <si>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</si>
  <si>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</si>
  <si>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</si>
  <si>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</si>
  <si>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</si>
  <si>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</si>
  <si>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</si>
  <si>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</si>
  <si>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</si>
  <si>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</si>
  <si>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</si>
  <si>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</si>
  <si>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</si>
  <si>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</si>
  <si>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</si>
  <si>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</si>
  <si>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</si>
  <si>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</si>
  <si>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</si>
  <si>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</si>
  <si>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</si>
  <si>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</si>
  <si>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</si>
  <si>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</si>
  <si>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</si>
  <si>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</si>
  <si>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</si>
  <si>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</si>
  <si>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</si>
  <si>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</si>
  <si>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</si>
  <si>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</si>
  <si>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</si>
  <si>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</si>
  <si>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</si>
  <si>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</si>
  <si>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</si>
  <si>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</si>
  <si>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</si>
  <si>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</si>
  <si>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</si>
  <si>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</si>
  <si>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</si>
  <si>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</si>
  <si>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</si>
  <si>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</si>
  <si>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</si>
  <si>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</si>
  <si>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</si>
  <si>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</si>
  <si>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</si>
  <si>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</si>
  <si>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</si>
  <si>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</si>
  <si>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</si>
  <si>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</si>
  <si>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</si>
  <si>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</si>
  <si>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</si>
  <si>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</si>
  <si>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</si>
  <si>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</si>
  <si>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</si>
  <si>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</si>
  <si>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</si>
  <si>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</si>
  <si>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</si>
  <si>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</si>
  <si>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</si>
  <si>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</si>
  <si>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</si>
  <si>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</si>
  <si>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</si>
  <si>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</si>
  <si>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</si>
  <si>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</si>
  <si>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</si>
  <si>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</si>
  <si>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</si>
  <si>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</si>
  <si>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</si>
  <si>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</si>
  <si>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</si>
  <si>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</si>
  <si>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</si>
  <si>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</si>
  <si>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</si>
  <si>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</si>
  <si>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</si>
  <si>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</si>
  <si>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</si>
  <si>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</si>
  <si>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</si>
  <si>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</si>
  <si>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</si>
  <si>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</si>
  <si>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</si>
  <si>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</si>
  <si>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</si>
  <si>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</si>
  <si>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</si>
  <si>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</si>
  <si>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</si>
  <si>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</si>
  <si>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</si>
  <si>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</si>
  <si>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</si>
  <si>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</si>
  <si>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</si>
  <si>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</si>
  <si>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</si>
  <si>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</si>
  <si>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</si>
  <si>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</si>
  <si>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</si>
  <si>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</si>
  <si>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</si>
  <si>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</si>
  <si>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</si>
  <si>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</si>
  <si>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</si>
  <si>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</si>
  <si>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</si>
  <si>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</si>
  <si>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</si>
  <si>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</si>
  <si>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</si>
  <si>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</si>
  <si>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</si>
  <si>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</si>
  <si>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</si>
  <si>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</si>
  <si>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</si>
  <si>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</si>
  <si>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</si>
  <si>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</si>
  <si>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</si>
  <si>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</si>
  <si>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</si>
  <si>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</si>
  <si>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</si>
  <si>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</si>
  <si>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</si>
  <si>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</si>
  <si>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</si>
  <si>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</si>
  <si>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</si>
  <si>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</si>
  <si>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</si>
  <si>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</si>
  <si>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</si>
  <si>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</si>
  <si>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</si>
  <si>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</si>
  <si>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</si>
  <si>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</si>
  <si>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</si>
  <si>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</si>
  <si>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</si>
  <si>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</si>
  <si>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</si>
  <si>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</si>
  <si>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</si>
  <si>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</si>
  <si>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</si>
  <si>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</si>
  <si>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</si>
  <si>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</si>
  <si>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</si>
  <si>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</si>
  <si>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</si>
  <si>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</si>
  <si>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</si>
  <si>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</si>
  <si>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</si>
  <si>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</si>
  <si>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</si>
  <si>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</si>
  <si>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</si>
  <si>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</si>
  <si>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</si>
  <si>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</si>
  <si>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</si>
  <si>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</si>
  <si>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</si>
  <si>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</si>
  <si>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</si>
  <si>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</si>
  <si>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</si>
  <si>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</si>
  <si>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</si>
  <si>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</si>
  <si>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</si>
  <si>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</si>
  <si>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</si>
  <si>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</si>
  <si>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</si>
  <si>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</si>
  <si>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</si>
  <si>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</si>
  <si>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</si>
  <si>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</si>
  <si>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</si>
  <si>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</si>
  <si>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</si>
  <si>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</si>
  <si>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</si>
  <si>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</si>
  <si>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</si>
  <si>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</si>
  <si>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</si>
  <si>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</si>
  <si>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</si>
  <si>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</si>
  <si>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</si>
  <si>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</si>
  <si>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</si>
  <si>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</si>
  <si>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</si>
  <si>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</si>
  <si>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</si>
  <si>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</si>
  <si>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</si>
  <si>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</si>
  <si>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</si>
  <si>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</si>
  <si>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</si>
  <si>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</si>
  <si>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</si>
  <si>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</si>
  <si>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</si>
  <si>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</si>
  <si>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</si>
  <si>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</si>
  <si>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</si>
  <si>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</si>
  <si>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</si>
  <si>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</si>
  <si>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</si>
  <si>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</si>
  <si>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</si>
  <si>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</si>
  <si>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</si>
  <si>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</si>
  <si>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</si>
  <si>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</si>
  <si>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</si>
  <si>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</si>
  <si>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</si>
  <si>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</si>
  <si>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</si>
  <si>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</si>
  <si>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</si>
  <si>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</si>
  <si>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</si>
  <si>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</si>
  <si>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</si>
  <si>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</si>
  <si>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</si>
  <si>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</si>
  <si>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</si>
  <si>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</si>
  <si>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</si>
  <si>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</si>
  <si>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</si>
  <si>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</si>
  <si>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</si>
  <si>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</si>
  <si>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</si>
  <si>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</si>
  <si>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</si>
  <si>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</si>
  <si>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</si>
  <si>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</si>
  <si>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</si>
  <si>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</si>
  <si>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</si>
  <si>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</si>
  <si>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</si>
  <si>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</si>
  <si>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</si>
  <si>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</si>
  <si>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</si>
  <si>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</si>
  <si>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</si>
  <si>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</si>
  <si>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</si>
  <si>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</si>
  <si>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</si>
  <si>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</si>
  <si>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</si>
  <si>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</si>
  <si>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</si>
  <si>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</si>
  <si>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</si>
  <si>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</si>
  <si>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</si>
  <si>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</si>
  <si>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</si>
  <si>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</si>
  <si>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</si>
  <si>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</si>
  <si>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</si>
  <si>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</si>
  <si>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</si>
  <si>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</si>
  <si>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</si>
  <si>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</si>
  <si>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</si>
  <si>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</si>
  <si>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</si>
  <si>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</si>
  <si>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</si>
  <si>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</si>
  <si>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</si>
  <si>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</si>
  <si>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</si>
  <si>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</si>
  <si>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</si>
  <si>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</si>
  <si>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</si>
  <si>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</si>
  <si>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</si>
  <si>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</si>
  <si>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</si>
  <si>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</si>
  <si>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</si>
  <si>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</si>
  <si>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</si>
  <si>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</si>
  <si>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</si>
  <si>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</si>
  <si>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</si>
  <si>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</si>
  <si>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</si>
  <si>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</si>
  <si>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</si>
  <si>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</si>
  <si>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</si>
  <si>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</si>
  <si>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</si>
  <si>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</si>
  <si>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</si>
  <si>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</si>
  <si>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</si>
  <si>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</si>
  <si>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</si>
  <si>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</si>
  <si>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</si>
  <si>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</si>
  <si>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</si>
  <si>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</si>
  <si>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</si>
  <si>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</si>
  <si>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</si>
  <si>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</si>
  <si>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</si>
  <si>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</si>
  <si>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</si>
  <si>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</si>
  <si>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</si>
  <si>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</si>
  <si>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</si>
  <si>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</si>
  <si>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</si>
  <si>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</si>
  <si>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</si>
  <si>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</si>
  <si>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</si>
  <si>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</si>
  <si>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</si>
  <si>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</si>
  <si>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</si>
  <si>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</si>
  <si>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</si>
  <si>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</si>
  <si>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</si>
  <si>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</si>
  <si>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</si>
  <si>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</si>
  <si>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</si>
  <si>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</si>
  <si>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</si>
  <si>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</si>
  <si>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</si>
  <si>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</si>
  <si>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</si>
  <si>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</si>
  <si>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</si>
  <si>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</si>
  <si>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</si>
  <si>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</si>
  <si>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</si>
  <si>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</si>
  <si>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</si>
  <si>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</si>
  <si>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</si>
  <si>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</si>
  <si>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</si>
  <si>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</si>
  <si>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</si>
  <si>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</si>
  <si>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</si>
  <si>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</si>
  <si>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</si>
  <si>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</si>
  <si>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</si>
  <si>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</si>
  <si>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</si>
  <si>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</si>
  <si>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</si>
  <si>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</si>
  <si>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</si>
  <si>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</si>
  <si>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</si>
  <si>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</si>
  <si>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</si>
  <si>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</si>
  <si>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</si>
  <si>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</si>
  <si>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</si>
  <si>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</si>
  <si>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</si>
  <si>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</si>
  <si>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</si>
  <si>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</si>
  <si>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</si>
  <si>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</si>
  <si>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</si>
  <si>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</si>
  <si>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</si>
  <si>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</si>
  <si>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</si>
  <si>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</si>
  <si>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</si>
  <si>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</si>
  <si>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</si>
  <si>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</si>
  <si>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</si>
  <si>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</si>
  <si>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</si>
  <si>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</si>
  <si>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</si>
  <si>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</si>
  <si>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</si>
  <si>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</si>
  <si>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</si>
  <si>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</si>
  <si>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</si>
  <si>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</si>
  <si>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</si>
  <si>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</si>
  <si>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</si>
  <si>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</si>
  <si>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</si>
  <si>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</si>
  <si>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</si>
  <si>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</si>
  <si>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</si>
  <si>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</si>
  <si>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</si>
  <si>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</si>
  <si>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</si>
  <si>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</si>
  <si>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</si>
  <si>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</si>
  <si>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</si>
  <si>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</si>
  <si>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</si>
  <si>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</si>
  <si>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</si>
  <si>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</si>
  <si>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</si>
  <si>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</si>
  <si>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</si>
  <si>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</si>
  <si>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</si>
  <si>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</si>
  <si>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</si>
  <si>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</si>
  <si>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</si>
  <si>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</si>
  <si>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</si>
  <si>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</si>
  <si>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</si>
  <si>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</si>
  <si>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</si>
  <si>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</si>
  <si>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</si>
  <si>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</si>
  <si>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</si>
  <si>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</si>
  <si>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</si>
  <si>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</si>
  <si>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</si>
  <si>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</si>
  <si>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</si>
  <si>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</si>
  <si>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</si>
  <si>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</si>
  <si>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</si>
  <si>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</si>
  <si>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</si>
  <si>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</si>
  <si>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</si>
  <si>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</si>
  <si>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</si>
  <si>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</si>
  <si>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</si>
  <si>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</si>
  <si>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</si>
  <si>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</si>
  <si>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</si>
  <si>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</si>
  <si>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</si>
  <si>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</si>
  <si>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</si>
  <si>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</si>
  <si>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</si>
  <si>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</si>
  <si>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</si>
  <si>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</si>
  <si>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</si>
  <si>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</si>
  <si>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</si>
  <si>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</si>
  <si>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</si>
  <si>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</si>
  <si>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</si>
  <si>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</si>
  <si>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</si>
  <si>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</si>
  <si>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</si>
  <si>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</si>
  <si>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</si>
  <si>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</si>
  <si>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</si>
  <si>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</si>
  <si>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</si>
  <si>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</si>
  <si>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</si>
  <si>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</si>
  <si>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</si>
  <si>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</si>
  <si>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</si>
  <si>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</si>
  <si>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</si>
  <si>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</si>
  <si>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</si>
  <si>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</si>
  <si>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</si>
  <si>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</si>
  <si>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</si>
  <si>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</si>
  <si>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</si>
  <si>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</si>
  <si>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</si>
  <si>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</si>
  <si>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</si>
  <si>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</si>
  <si>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</si>
  <si>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</si>
  <si>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</si>
  <si>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</si>
  <si>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</si>
  <si>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</si>
  <si>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</si>
  <si>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</si>
  <si>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</si>
  <si>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</si>
  <si>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</si>
  <si>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</si>
  <si>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</si>
  <si>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</si>
  <si>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</si>
  <si>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</si>
  <si>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</si>
  <si>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</si>
  <si>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</si>
  <si>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</si>
  <si>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</si>
  <si>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</si>
  <si>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</si>
  <si>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</si>
  <si>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</si>
  <si>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</si>
  <si>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</si>
  <si>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</si>
  <si>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</si>
  <si>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</si>
  <si>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</si>
  <si>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</si>
  <si>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</si>
  <si>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</si>
  <si>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</si>
  <si>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</si>
  <si>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</si>
  <si>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</si>
  <si>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</si>
  <si>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</si>
  <si>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</si>
  <si>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</si>
  <si>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</si>
  <si>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</si>
  <si>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</si>
  <si>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</si>
  <si>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</si>
  <si>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</si>
  <si>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</si>
  <si>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</si>
  <si>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</si>
  <si>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</si>
  <si>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</si>
  <si>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</si>
  <si>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</si>
  <si>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</si>
  <si>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</si>
  <si>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</si>
  <si>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</si>
  <si>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</si>
  <si>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</si>
  <si>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</si>
  <si>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</si>
  <si>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</si>
  <si>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</si>
  <si>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</si>
  <si>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</si>
  <si>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</si>
  <si>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</si>
  <si>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</si>
  <si>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</si>
  <si>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</si>
  <si>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</si>
  <si>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</si>
  <si>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</si>
  <si>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</si>
  <si>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</si>
  <si>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</si>
  <si>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</si>
  <si>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</si>
  <si>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</si>
  <si>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</si>
  <si>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</si>
  <si>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</si>
  <si>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</si>
  <si>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</si>
  <si>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</si>
  <si>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</si>
  <si>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</si>
  <si>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</si>
  <si>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</si>
  <si>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</si>
  <si>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</si>
  <si>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</si>
  <si>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</si>
  <si>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</si>
  <si>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</si>
  <si>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</si>
  <si>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</si>
  <si>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</si>
  <si>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</si>
  <si>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</si>
  <si>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</si>
  <si>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</si>
  <si>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</si>
  <si>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</si>
  <si>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</si>
  <si>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</si>
  <si>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</si>
  <si>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</si>
  <si>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</si>
  <si>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</si>
  <si>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</si>
  <si>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</si>
  <si>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</si>
  <si>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</si>
  <si>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</si>
  <si>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</si>
  <si>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</si>
  <si>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</si>
  <si>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</si>
  <si>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</si>
  <si>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</si>
  <si>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</si>
  <si>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</si>
  <si>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</si>
  <si>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</si>
  <si>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</si>
  <si>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</si>
  <si>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</si>
  <si>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</si>
  <si>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</si>
  <si>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</si>
  <si>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</si>
  <si>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</si>
  <si>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</si>
  <si>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</si>
  <si>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</si>
  <si>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</si>
  <si>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</si>
  <si>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</si>
  <si>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</si>
  <si>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</si>
  <si>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</si>
  <si>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</si>
  <si>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</si>
  <si>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</si>
  <si>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</si>
  <si>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</si>
  <si>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</si>
  <si>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</si>
  <si>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</si>
  <si>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</si>
  <si>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</si>
  <si>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</si>
  <si>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</si>
  <si>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</si>
  <si>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</si>
  <si>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</si>
  <si>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</si>
  <si>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</si>
  <si>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</si>
  <si>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</si>
  <si>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</si>
  <si>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</si>
  <si>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</si>
  <si>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</si>
  <si>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</si>
  <si>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</si>
  <si>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</si>
  <si>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</si>
  <si>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</si>
  <si>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</si>
  <si>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</si>
  <si>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</si>
  <si>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</si>
  <si>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</si>
  <si>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</si>
  <si>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</si>
  <si>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</si>
  <si>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</si>
  <si>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</si>
  <si>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</si>
  <si>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</si>
  <si>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</si>
  <si>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</si>
  <si>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</si>
  <si>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</si>
  <si>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</si>
  <si>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</si>
  <si>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</si>
  <si>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</si>
  <si>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</si>
  <si>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</si>
  <si>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</si>
  <si>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</si>
  <si>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</si>
  <si>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</si>
  <si>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</si>
  <si>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</si>
  <si>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</si>
  <si>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</si>
  <si>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</si>
  <si>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</si>
  <si>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</si>
  <si>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</si>
  <si>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</si>
  <si>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</si>
  <si>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</si>
  <si>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</si>
  <si>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</si>
  <si>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</si>
  <si>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</si>
  <si>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</si>
  <si>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</si>
  <si>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</si>
  <si>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</si>
  <si>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</si>
  <si>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</si>
  <si>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</si>
  <si>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</si>
  <si>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</si>
  <si>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</si>
  <si>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</si>
  <si>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</si>
  <si>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</si>
  <si>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</si>
  <si>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</si>
  <si>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</si>
  <si>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</si>
  <si>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</si>
  <si>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</si>
  <si>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</si>
  <si>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</si>
  <si>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</si>
  <si>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</si>
  <si>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</si>
  <si>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</si>
  <si>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</si>
  <si>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</si>
  <si>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</si>
  <si>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</si>
  <si>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</si>
  <si>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</si>
  <si>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</si>
  <si>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</si>
  <si>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</si>
  <si>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</si>
  <si>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</si>
  <si>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</si>
  <si>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</si>
  <si>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</si>
  <si>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</si>
  <si>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</si>
  <si>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</si>
  <si>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</si>
  <si>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</si>
  <si>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</si>
  <si>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</si>
  <si>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</si>
  <si>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</si>
  <si>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</si>
  <si>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</si>
  <si>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</si>
  <si>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</si>
  <si>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</si>
  <si>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</si>
  <si>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</si>
  <si>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</si>
  <si>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</si>
  <si>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</si>
  <si>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</si>
  <si>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</si>
  <si>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</si>
  <si>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</si>
  <si>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</si>
  <si>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</si>
  <si>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</si>
  <si>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</si>
  <si>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</si>
  <si>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</si>
  <si>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</si>
  <si>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</si>
  <si>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</si>
  <si>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</si>
  <si>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</si>
  <si>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</si>
  <si>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</si>
  <si>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</si>
  <si>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</si>
  <si>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</si>
  <si>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</si>
  <si>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</si>
  <si>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</si>
  <si>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</si>
  <si>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</si>
  <si>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</si>
  <si>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</si>
  <si>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</si>
  <si>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</si>
  <si>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</si>
  <si>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</si>
  <si>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</si>
  <si>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</si>
  <si>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</si>
  <si>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</si>
  <si>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</si>
  <si>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</si>
  <si>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</si>
  <si>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</si>
  <si>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</si>
  <si>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</si>
  <si>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</si>
  <si>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</si>
  <si>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</si>
  <si>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</si>
  <si>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</si>
  <si>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</si>
  <si>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</si>
  <si>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</si>
  <si>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</si>
  <si>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</si>
  <si>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</si>
  <si>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</si>
  <si>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</si>
  <si>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</si>
  <si>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</si>
  <si>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</si>
  <si>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</si>
  <si>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</si>
  <si>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</si>
  <si>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</si>
  <si>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</si>
  <si>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</si>
  <si>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</si>
  <si>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</si>
  <si>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</si>
  <si>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</si>
  <si>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</si>
  <si>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</si>
  <si>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</si>
  <si>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</si>
  <si>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</si>
  <si>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</si>
  <si>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</si>
  <si>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</si>
  <si>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</si>
  <si>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</si>
  <si>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</si>
  <si>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</si>
  <si>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</si>
  <si>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</si>
  <si>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</si>
  <si>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</si>
  <si>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</si>
  <si>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</si>
  <si>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</si>
  <si>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</si>
  <si>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</si>
  <si>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</si>
  <si>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</si>
  <si>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</si>
  <si>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</si>
  <si>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</si>
  <si>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</si>
  <si>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</si>
  <si>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</si>
  <si>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</si>
  <si>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</si>
  <si>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</si>
  <si>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</si>
  <si>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</si>
  <si>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</si>
  <si>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</si>
  <si>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</si>
  <si>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</si>
  <si>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</si>
  <si>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</si>
  <si>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</si>
  <si>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</si>
  <si>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</si>
  <si>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</si>
  <si>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</si>
  <si>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</si>
  <si>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</si>
  <si>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</si>
  <si>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</si>
  <si>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</si>
  <si>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</si>
  <si>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</si>
  <si>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</si>
  <si>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</si>
  <si>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</si>
  <si>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</si>
  <si>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</si>
  <si>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</si>
  <si>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</si>
  <si>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</si>
  <si>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</si>
  <si>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</si>
  <si>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</si>
  <si>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</si>
  <si>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</si>
  <si>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</si>
  <si>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</si>
  <si>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</si>
  <si>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</si>
  <si>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</si>
  <si>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</si>
  <si>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</si>
  <si>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</si>
  <si>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</si>
  <si>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</si>
  <si>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</si>
  <si>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</si>
  <si>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</si>
  <si>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</si>
  <si>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</si>
  <si>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</si>
  <si>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</si>
  <si>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</si>
  <si>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</si>
  <si>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</si>
  <si>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</si>
  <si>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</si>
  <si>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</si>
  <si>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</si>
  <si>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</si>
  <si>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</si>
  <si>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</si>
  <si>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</si>
  <si>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</si>
  <si>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</si>
  <si>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</si>
  <si>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</si>
  <si>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</si>
  <si>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</si>
  <si>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</si>
  <si>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</si>
  <si>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</si>
  <si>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</si>
  <si>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</si>
  <si>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</si>
  <si>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</si>
  <si>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</si>
  <si>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</si>
  <si>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</si>
  <si>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</si>
  <si>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</si>
  <si>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</si>
  <si>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</si>
  <si>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</si>
  <si>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</si>
  <si>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</si>
  <si>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</si>
  <si>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</si>
  <si>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</si>
  <si>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</si>
  <si>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</si>
  <si>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</si>
  <si>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</si>
  <si>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</si>
  <si>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</si>
  <si>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</si>
  <si>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</si>
  <si>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</si>
  <si>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</si>
  <si>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</si>
  <si>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</si>
  <si>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</si>
  <si>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</si>
  <si>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</si>
  <si>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</si>
  <si>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</si>
  <si>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</si>
  <si>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</si>
  <si>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</si>
  <si>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</si>
  <si>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</si>
  <si>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</si>
  <si>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</si>
  <si>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</si>
  <si>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</si>
  <si>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</si>
  <si>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</si>
  <si>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</si>
  <si>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</si>
  <si>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</si>
  <si>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</si>
  <si>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</si>
  <si>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</si>
  <si>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</si>
  <si>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</si>
  <si>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</si>
  <si>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</si>
  <si>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</si>
  <si>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</si>
  <si>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</si>
  <si>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</si>
  <si>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</si>
  <si>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</si>
  <si>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</si>
  <si>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</si>
  <si>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</si>
  <si>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</si>
  <si>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</si>
  <si>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</si>
  <si>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</si>
  <si>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</si>
  <si>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</si>
  <si>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</si>
  <si>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</si>
  <si>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</si>
  <si>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</si>
  <si>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</si>
  <si>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</si>
  <si>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</si>
  <si>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</si>
  <si>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</si>
  <si>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</si>
  <si>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</si>
  <si>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</si>
  <si>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</si>
  <si>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</si>
  <si>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</si>
  <si>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</si>
  <si>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</si>
  <si>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</si>
  <si>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</si>
  <si>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</si>
  <si>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</si>
  <si>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</si>
  <si>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</si>
  <si>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</si>
  <si>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</si>
  <si>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</si>
  <si>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</si>
  <si>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</si>
  <si>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</si>
  <si>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</si>
  <si>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</si>
  <si>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</si>
  <si>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</si>
  <si>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</si>
  <si>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</si>
  <si>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</si>
  <si>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</si>
  <si>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</si>
  <si>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</si>
  <si>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</si>
  <si>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</si>
  <si>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</si>
  <si>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</si>
  <si>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</si>
  <si>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</si>
  <si>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</si>
  <si>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</si>
  <si>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</si>
  <si>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</si>
  <si>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</si>
  <si>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</si>
  <si>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</si>
  <si>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</si>
  <si>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</si>
  <si>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</si>
  <si>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</si>
  <si>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</si>
  <si>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</si>
  <si>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</si>
  <si>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</si>
  <si>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</si>
  <si>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</si>
  <si>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</si>
  <si>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</si>
  <si>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</si>
  <si>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</si>
  <si>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</si>
  <si>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</si>
  <si>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</si>
  <si>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</si>
  <si>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</si>
  <si>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</si>
  <si>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</si>
  <si>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</si>
  <si>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</si>
  <si>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</si>
  <si>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</si>
  <si>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</si>
  <si>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</si>
  <si>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</si>
  <si>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</si>
  <si>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</si>
  <si>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</si>
  <si>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</si>
  <si>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</si>
  <si>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</si>
  <si>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</si>
  <si>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</si>
  <si>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</si>
  <si>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</si>
  <si>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</si>
  <si>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</si>
  <si>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</si>
  <si>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</si>
  <si>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</si>
  <si>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</si>
  <si>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</si>
  <si>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</si>
  <si>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</si>
  <si>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</si>
  <si>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</si>
  <si>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</si>
  <si>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</si>
  <si>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</si>
  <si>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</si>
  <si>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</si>
  <si>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</si>
  <si>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</si>
  <si>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</si>
  <si>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</si>
  <si>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</si>
  <si>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</si>
  <si>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</si>
  <si>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</si>
  <si>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</si>
  <si>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</si>
  <si>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</si>
  <si>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</si>
  <si>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</si>
  <si>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</si>
  <si>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</si>
  <si>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</si>
  <si>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</si>
  <si>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</si>
  <si>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</si>
  <si>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</si>
  <si>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</si>
  <si>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</si>
  <si>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</si>
  <si>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</si>
  <si>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</si>
  <si>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</si>
  <si>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</si>
  <si>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</si>
  <si>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</si>
  <si>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</si>
  <si>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</si>
  <si>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</si>
  <si>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</si>
  <si>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</si>
  <si>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</si>
  <si>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</si>
  <si>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</si>
  <si>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</si>
  <si>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</si>
  <si>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</si>
  <si>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</si>
  <si>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</si>
  <si>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</si>
  <si>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</si>
  <si>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</si>
  <si>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</si>
  <si>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</si>
  <si>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</si>
  <si>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</si>
  <si>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</si>
  <si>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</si>
  <si>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</si>
  <si>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</si>
  <si>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</si>
  <si>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</si>
  <si>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</si>
  <si>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</si>
  <si>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</si>
  <si>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</si>
  <si>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</si>
  <si>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</si>
  <si>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</si>
  <si>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</si>
  <si>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</si>
  <si>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</si>
  <si>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</si>
  <si>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</si>
  <si>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</si>
  <si>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</si>
  <si>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</si>
  <si>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</si>
  <si>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</si>
  <si>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</si>
  <si>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</si>
  <si>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</si>
  <si>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</si>
  <si>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</si>
  <si>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</si>
  <si>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</si>
  <si>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</si>
  <si>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</si>
  <si>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</si>
  <si>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</si>
  <si>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</si>
  <si>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</si>
  <si>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</si>
  <si>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</si>
  <si>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</si>
  <si>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</si>
  <si>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</si>
  <si>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</si>
  <si>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</si>
  <si>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</si>
  <si>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</si>
  <si>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</si>
  <si>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</si>
  <si>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</si>
  <si>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</si>
  <si>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</si>
  <si>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</si>
  <si>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</si>
  <si>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</si>
  <si>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</si>
  <si>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</si>
  <si>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</si>
  <si>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</si>
  <si>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</si>
  <si>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</si>
  <si>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</si>
  <si>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</si>
  <si>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</si>
  <si>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</si>
  <si>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</si>
  <si>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</si>
  <si>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</si>
  <si>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</si>
  <si>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</si>
  <si>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</si>
  <si>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</si>
  <si>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</si>
  <si>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</si>
  <si>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</si>
  <si>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</si>
  <si>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</si>
  <si>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</si>
  <si>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</si>
  <si>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</si>
  <si>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</si>
  <si>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</si>
  <si>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</si>
  <si>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</si>
  <si>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</si>
  <si>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</si>
  <si>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</si>
  <si>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</si>
  <si>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</si>
  <si>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</si>
  <si>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</si>
  <si>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</si>
  <si>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</si>
  <si>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</si>
  <si>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</si>
  <si>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</si>
  <si>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</si>
  <si>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</si>
  <si>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</si>
  <si>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</si>
  <si>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</si>
  <si>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</si>
  <si>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</si>
  <si>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</si>
  <si>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</si>
  <si>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</si>
  <si>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</si>
  <si>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</si>
  <si>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</si>
  <si>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</si>
  <si>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</si>
  <si>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</si>
  <si>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</si>
  <si>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</si>
  <si>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</si>
  <si>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</si>
  <si>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</si>
  <si>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</si>
  <si>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</si>
  <si>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</si>
  <si>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</si>
  <si>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</si>
  <si>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</si>
  <si>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</si>
  <si>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</si>
  <si>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</si>
  <si>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</si>
  <si>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</si>
  <si>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</si>
  <si>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</si>
  <si>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</si>
  <si>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</si>
  <si>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</si>
  <si>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</si>
  <si>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</si>
  <si>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</si>
  <si>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</si>
  <si>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</si>
  <si>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</si>
  <si>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</si>
  <si>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</si>
  <si>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</si>
  <si>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</si>
  <si>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</si>
  <si>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</si>
  <si>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</si>
  <si>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</si>
  <si>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</si>
  <si>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</si>
  <si>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</si>
  <si>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</si>
  <si>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</si>
  <si>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</si>
  <si>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</si>
  <si>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</si>
  <si>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</si>
  <si>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</si>
  <si>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</si>
  <si>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</si>
  <si>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</si>
  <si>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</si>
  <si>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</si>
  <si>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</si>
  <si>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</si>
  <si>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</si>
  <si>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</si>
  <si>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</si>
  <si>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</si>
  <si>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</si>
  <si>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</si>
  <si>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</si>
  <si>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</si>
  <si>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</si>
  <si>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</si>
  <si>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</si>
  <si>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</si>
  <si>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</si>
  <si>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</si>
  <si>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</si>
  <si>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</si>
  <si>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</si>
  <si>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</si>
  <si>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</si>
  <si>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</si>
  <si>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</si>
  <si>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</si>
  <si>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</si>
  <si>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</si>
  <si>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</si>
  <si>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</si>
  <si>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</si>
  <si>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</si>
  <si>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</si>
  <si>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</si>
  <si>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</si>
  <si>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</si>
  <si>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</si>
  <si>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</si>
  <si>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</si>
  <si>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</si>
  <si>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</si>
  <si>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</si>
  <si>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</si>
  <si>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</si>
  <si>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</si>
  <si>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</si>
  <si>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</si>
  <si>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</si>
  <si>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</si>
  <si>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</si>
  <si>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</si>
  <si>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</si>
  <si>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</si>
  <si>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</si>
  <si>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</si>
  <si>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</si>
  <si>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</si>
  <si>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</si>
  <si>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</si>
  <si>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</si>
  <si>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</si>
  <si>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</si>
  <si>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</si>
  <si>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</si>
  <si>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</si>
  <si>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</si>
  <si>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</si>
  <si>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</si>
  <si>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</si>
  <si>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</si>
  <si>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</si>
  <si>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</si>
  <si>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</si>
  <si>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</si>
  <si>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</si>
  <si>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</si>
  <si>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</si>
  <si>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</si>
  <si>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</si>
  <si>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</si>
  <si>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</si>
  <si>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</si>
  <si>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</si>
  <si>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</si>
  <si>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</si>
  <si>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</si>
  <si>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</si>
  <si>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</si>
  <si>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</si>
  <si>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</si>
  <si>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</si>
  <si>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</si>
  <si>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</si>
  <si>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</si>
  <si>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</si>
  <si>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</si>
  <si>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</si>
  <si>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</si>
  <si>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</si>
  <si>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</si>
  <si>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</si>
  <si>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</si>
  <si>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</si>
  <si>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</si>
  <si>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</si>
  <si>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</si>
  <si>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</si>
  <si>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</si>
  <si>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</si>
  <si>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</si>
  <si>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</si>
  <si>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</si>
  <si>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</si>
  <si>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</si>
  <si>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</si>
  <si>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</si>
  <si>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</si>
  <si>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</si>
  <si>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</si>
  <si>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</si>
  <si>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</si>
  <si>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</si>
  <si>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</si>
  <si>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</si>
  <si>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</si>
  <si>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</si>
  <si>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</si>
  <si>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</si>
  <si>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</si>
  <si>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</si>
  <si>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</si>
  <si>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</si>
  <si>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</si>
  <si>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</si>
  <si>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</si>
  <si>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</si>
  <si>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</si>
  <si>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</si>
  <si>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</si>
  <si>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</si>
  <si>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</si>
  <si>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</si>
  <si>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</si>
  <si>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</si>
  <si>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</si>
  <si>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</si>
  <si>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</si>
  <si>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</si>
  <si>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</si>
  <si>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</si>
  <si>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</si>
  <si>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</si>
  <si>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</si>
  <si>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</si>
  <si>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</si>
  <si>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</si>
  <si>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</si>
  <si>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</si>
  <si>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</si>
  <si>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</si>
  <si>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</si>
  <si>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</si>
  <si>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</si>
  <si>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</si>
  <si>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</si>
  <si>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</si>
  <si>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</si>
  <si>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</si>
  <si>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</si>
  <si>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</si>
  <si>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</si>
  <si>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</si>
  <si>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</si>
  <si>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</si>
  <si>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</si>
  <si>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</si>
  <si>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</si>
  <si>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</si>
  <si>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</si>
  <si>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</si>
  <si>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</si>
  <si>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</si>
  <si>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</si>
  <si>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</si>
  <si>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</si>
  <si>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</si>
  <si>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</si>
  <si>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</si>
  <si>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</si>
  <si>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</si>
  <si>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</si>
  <si>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</si>
  <si>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</si>
  <si>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</si>
  <si>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</si>
  <si>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</si>
  <si>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</si>
  <si>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</si>
  <si>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</si>
  <si>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</si>
  <si>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</si>
  <si>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</si>
  <si>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</si>
  <si>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</si>
  <si>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</si>
  <si>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</si>
  <si>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</si>
  <si>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</si>
  <si>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</si>
  <si>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</si>
  <si>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</si>
  <si>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</si>
  <si>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</si>
  <si>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</si>
  <si>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</si>
  <si>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</si>
  <si>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</si>
  <si>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</si>
  <si>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</si>
  <si>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</si>
  <si>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</si>
  <si>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</si>
  <si>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</si>
  <si>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</si>
  <si>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</si>
  <si>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</si>
  <si>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</si>
  <si>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</si>
  <si>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</si>
  <si>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</si>
  <si>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</si>
  <si>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</si>
  <si>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</si>
  <si>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</si>
  <si>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</si>
  <si>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</si>
  <si>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</si>
  <si>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</si>
  <si>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</si>
  <si>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</si>
  <si>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</si>
  <si>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</si>
  <si>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</si>
  <si>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</si>
  <si>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</si>
  <si>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</si>
  <si>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</si>
  <si>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</si>
  <si>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</si>
  <si>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</si>
  <si>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</si>
  <si>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</si>
  <si>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</si>
  <si>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</si>
  <si>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</si>
  <si>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</si>
  <si>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</si>
  <si>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</si>
  <si>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</si>
  <si>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</si>
  <si>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</si>
  <si>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</si>
  <si>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</si>
  <si>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</si>
  <si>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</si>
  <si>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</si>
  <si>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</si>
  <si>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</si>
  <si>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</si>
  <si>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</si>
  <si>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</si>
  <si>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</si>
  <si>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</si>
  <si>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</si>
  <si>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</si>
  <si>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</si>
  <si>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</si>
  <si>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</si>
  <si>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</si>
  <si>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</si>
  <si>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</si>
  <si>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</si>
  <si>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</si>
  <si>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</si>
  <si>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</si>
  <si>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</si>
  <si>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</si>
  <si>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</si>
  <si>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</si>
  <si>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</si>
  <si>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</si>
  <si>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</si>
  <si>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</si>
  <si>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</si>
  <si>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</si>
  <si>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</si>
  <si>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</si>
  <si>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</si>
  <si>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</si>
  <si>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</si>
  <si>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</si>
  <si>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</si>
  <si>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</si>
  <si>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</si>
  <si>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</si>
  <si>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</si>
  <si>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</si>
  <si>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</si>
  <si>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</si>
  <si>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</si>
  <si>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</si>
  <si>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</si>
  <si>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</si>
  <si>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</si>
  <si>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</si>
  <si>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</si>
  <si>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</si>
  <si>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</si>
  <si>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</si>
  <si>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</si>
  <si>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</si>
  <si>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</si>
  <si>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</si>
  <si>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</si>
  <si>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</si>
  <si>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</si>
  <si>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</si>
  <si>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</si>
  <si>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</si>
  <si>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</si>
  <si>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</si>
  <si>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</si>
  <si>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</si>
  <si>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</si>
  <si>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</si>
  <si>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</si>
  <si>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</si>
  <si>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</si>
  <si>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</si>
  <si>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</si>
  <si>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</si>
  <si>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</si>
  <si>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</si>
  <si>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</si>
  <si>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</si>
  <si>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</si>
  <si>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</si>
  <si>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</si>
  <si>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</si>
  <si>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</si>
  <si>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</si>
  <si>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</si>
  <si>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</si>
  <si>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</si>
  <si>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</si>
  <si>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</si>
  <si>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</si>
  <si>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</si>
  <si>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</si>
  <si>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</si>
  <si>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</si>
  <si>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</si>
  <si>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</si>
  <si>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</si>
  <si>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</si>
  <si>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</si>
  <si>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</si>
  <si>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</si>
  <si>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</si>
  <si>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</si>
  <si>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</si>
  <si>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</si>
  <si>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</si>
  <si>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</si>
  <si>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</si>
  <si>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</si>
  <si>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</si>
  <si>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</si>
  <si>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</si>
  <si>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</si>
  <si>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</si>
  <si>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</si>
  <si>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</si>
  <si>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</si>
  <si>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</si>
  <si>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</si>
  <si>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</si>
  <si>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</si>
  <si>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</si>
  <si>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</si>
  <si>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</si>
  <si>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</si>
  <si>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</si>
  <si>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</si>
  <si>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</si>
  <si>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</si>
  <si>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</si>
  <si>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</si>
  <si>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</si>
  <si>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</si>
  <si>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</si>
  <si>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</si>
  <si>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</si>
  <si>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</si>
  <si>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</si>
  <si>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</si>
  <si>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</si>
  <si>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</si>
  <si>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</si>
  <si>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</si>
  <si>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</si>
  <si>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</si>
  <si>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</si>
  <si>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</si>
  <si>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</si>
  <si>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</si>
  <si>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</si>
  <si>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</si>
  <si>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</si>
  <si>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</si>
  <si>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</si>
  <si>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</si>
  <si>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</si>
  <si>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</si>
  <si>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</si>
  <si>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</si>
  <si>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</si>
  <si>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</si>
  <si>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</si>
  <si>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</si>
  <si>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</si>
  <si>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</si>
  <si>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</si>
  <si>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</si>
  <si>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</si>
  <si>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</si>
  <si>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</si>
  <si>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</si>
  <si>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</si>
  <si>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</si>
  <si>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</si>
  <si>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</si>
  <si>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</si>
  <si>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</si>
  <si>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</si>
  <si>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</si>
  <si>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</si>
  <si>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</si>
  <si>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</si>
  <si>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</si>
  <si>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</si>
  <si>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</si>
  <si>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</si>
  <si>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</si>
  <si>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</si>
  <si>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</si>
  <si>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</si>
  <si>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</si>
  <si>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</si>
  <si>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</si>
  <si>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</si>
  <si>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</si>
  <si>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</si>
  <si>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</si>
  <si>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</si>
  <si>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</si>
  <si>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</si>
  <si>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</si>
  <si>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</si>
  <si>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</si>
  <si>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</si>
  <si>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</si>
  <si>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</si>
  <si>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</si>
  <si>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</si>
  <si>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</si>
  <si>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</si>
  <si>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</si>
  <si>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</si>
  <si>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</si>
  <si>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</si>
  <si>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</si>
  <si>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</si>
  <si>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</si>
  <si>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</si>
  <si>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</si>
  <si>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</si>
  <si>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</si>
  <si>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</si>
  <si>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</si>
  <si>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</si>
  <si>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</si>
  <si>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</si>
  <si>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</si>
  <si>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</si>
  <si>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</si>
  <si>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</si>
  <si>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</si>
  <si>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</si>
  <si>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</si>
  <si>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</si>
  <si>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</si>
  <si>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</si>
  <si>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</si>
  <si>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</si>
  <si>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</si>
  <si>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</si>
  <si>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</si>
  <si>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</si>
  <si>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</si>
  <si>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</si>
  <si>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</si>
  <si>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</si>
  <si>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</si>
  <si>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</si>
  <si>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</si>
  <si>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</si>
  <si>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</si>
  <si>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</si>
  <si>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</si>
  <si>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</si>
  <si>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</si>
  <si>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</si>
  <si>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</si>
  <si>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</si>
  <si>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</si>
  <si>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</si>
  <si>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</si>
  <si>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</si>
  <si>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</si>
  <si>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</si>
  <si>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</si>
  <si>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</si>
  <si>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</si>
  <si>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</si>
  <si>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</si>
  <si>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</si>
  <si>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</si>
  <si>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</si>
  <si>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</si>
  <si>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</si>
  <si>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</si>
  <si>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</si>
  <si>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</si>
  <si>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</si>
  <si>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</si>
  <si>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</si>
  <si>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</si>
  <si>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</si>
  <si>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</si>
  <si>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</si>
  <si>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</si>
  <si>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</si>
  <si>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</si>
  <si>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</si>
  <si>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</si>
  <si>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</si>
  <si>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</si>
  <si>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</si>
  <si>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</si>
  <si>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</si>
  <si>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</si>
  <si>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</si>
  <si>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</si>
  <si>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</si>
  <si>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</si>
  <si>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</si>
  <si>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</si>
  <si>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</si>
  <si>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</si>
  <si>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</si>
  <si>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</si>
  <si>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</si>
  <si>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</si>
  <si>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</si>
  <si>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</si>
  <si>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</si>
  <si>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</si>
  <si>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</si>
  <si>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</si>
  <si>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</si>
  <si>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</si>
  <si>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</si>
  <si>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</si>
  <si>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</si>
  <si>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</si>
  <si>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</si>
  <si>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</si>
  <si>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</si>
  <si>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</si>
  <si>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</si>
  <si>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</si>
  <si>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</si>
  <si>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</si>
  <si>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</si>
  <si>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</si>
  <si>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</si>
  <si>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</si>
  <si>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</si>
  <si>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</si>
  <si>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</si>
  <si>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</si>
  <si>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</si>
  <si>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</si>
  <si>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</si>
  <si>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</si>
  <si>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</si>
  <si>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</si>
  <si>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</si>
  <si>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</si>
  <si>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</si>
  <si>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</si>
  <si>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</si>
  <si>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</si>
  <si>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</si>
  <si>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</si>
  <si>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</si>
  <si>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</si>
  <si>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</si>
  <si>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</si>
  <si>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</si>
  <si>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</si>
  <si>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</si>
  <si>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</si>
  <si>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</si>
  <si>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</si>
  <si>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</si>
  <si>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</si>
  <si>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</si>
  <si>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</si>
  <si>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</si>
  <si>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</si>
  <si>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</si>
  <si>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</si>
  <si>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</si>
  <si>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</si>
  <si>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</si>
  <si>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</si>
  <si>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</si>
  <si>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</si>
  <si>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</si>
  <si>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</si>
  <si>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</si>
  <si>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</si>
  <si>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</si>
  <si>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</si>
  <si>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</si>
  <si>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</si>
  <si>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</si>
  <si>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</si>
  <si>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</si>
  <si>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</si>
  <si>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</si>
  <si>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</si>
  <si>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</si>
  <si>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</si>
  <si>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</si>
  <si>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</si>
  <si>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</si>
  <si>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</si>
  <si>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</si>
  <si>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</si>
  <si>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</si>
  <si>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</si>
  <si>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</si>
  <si>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</si>
  <si>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</si>
  <si>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</si>
  <si>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</si>
  <si>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</si>
  <si>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</si>
  <si>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</si>
  <si>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</si>
  <si>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</si>
  <si>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</si>
  <si>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</si>
  <si>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</si>
  <si>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</si>
  <si>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</si>
  <si>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</si>
  <si>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</si>
  <si>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</si>
  <si>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</si>
  <si>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</si>
  <si>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</si>
  <si>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</si>
  <si>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</si>
  <si>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</si>
  <si>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</si>
  <si>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</si>
  <si>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</si>
  <si>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</si>
  <si>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</si>
  <si>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</si>
  <si>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</si>
  <si>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</si>
  <si>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</si>
  <si>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</si>
  <si>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</si>
  <si>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</si>
  <si>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</si>
  <si>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</si>
  <si>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</si>
  <si>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</si>
  <si>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</si>
  <si>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</si>
  <si>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</si>
  <si>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</si>
  <si>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</si>
  <si>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</si>
  <si>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</si>
  <si>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</si>
  <si>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</si>
  <si>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</si>
  <si>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</si>
  <si>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</si>
  <si>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</si>
  <si>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</si>
  <si>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</si>
  <si>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</si>
  <si>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</si>
  <si>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</si>
  <si>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</si>
  <si>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</si>
  <si>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</si>
  <si>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</si>
  <si>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</si>
  <si>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</si>
  <si>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</si>
  <si>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</si>
  <si>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</si>
  <si>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</si>
  <si>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</si>
  <si>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</si>
  <si>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</si>
  <si>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</si>
  <si>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</si>
  <si>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</si>
  <si>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</si>
  <si>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</si>
  <si>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</si>
  <si>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</si>
  <si>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</si>
  <si>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</si>
  <si>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</si>
  <si>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</si>
  <si>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</si>
  <si>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</si>
  <si>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</si>
  <si>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</si>
  <si>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</si>
  <si>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</si>
  <si>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</si>
  <si>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</si>
  <si>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</si>
  <si>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</si>
  <si>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</si>
  <si>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</si>
  <si>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</si>
  <si>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</si>
  <si>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</si>
  <si>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</si>
  <si>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</si>
  <si>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</si>
  <si>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</si>
  <si>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</si>
  <si>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</si>
  <si>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</si>
  <si>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</si>
  <si>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</si>
  <si>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</si>
  <si>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</si>
  <si>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</si>
  <si>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</si>
  <si>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</si>
  <si>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</si>
  <si>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</si>
  <si>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</si>
  <si>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</si>
  <si>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</si>
  <si>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</si>
  <si>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</si>
  <si>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</si>
  <si>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</si>
  <si>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</si>
  <si>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</si>
  <si>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</si>
  <si>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</si>
  <si>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</si>
  <si>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</si>
  <si>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</si>
  <si>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</si>
  <si>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</si>
  <si>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</si>
  <si>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</si>
  <si>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</si>
  <si>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</si>
  <si>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</si>
  <si>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</si>
  <si>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</si>
  <si>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</si>
  <si>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</si>
  <si>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</si>
  <si>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</si>
  <si>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</si>
  <si>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</si>
  <si>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</si>
  <si>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</si>
  <si>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</si>
  <si>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</si>
  <si>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</si>
  <si>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</si>
  <si>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</si>
  <si>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</si>
  <si>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</si>
  <si>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</si>
  <si>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</si>
  <si>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</si>
  <si>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</si>
  <si>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</si>
  <si>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</si>
  <si>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</si>
  <si>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</si>
  <si>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</si>
  <si>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</si>
  <si>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</si>
  <si>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</si>
  <si>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</si>
  <si>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</si>
  <si>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</si>
  <si>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</si>
  <si>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</si>
  <si>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</si>
  <si>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</si>
  <si>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</si>
  <si>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</si>
  <si>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</si>
  <si>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</si>
  <si>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</si>
  <si>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</si>
  <si>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</si>
  <si>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</si>
  <si>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</si>
  <si>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</si>
  <si>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</si>
  <si>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</si>
  <si>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</si>
  <si>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</si>
  <si>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</si>
  <si>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</si>
  <si>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</si>
  <si>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</si>
  <si>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</si>
  <si>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</si>
  <si>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</si>
  <si>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</si>
  <si>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</si>
  <si>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</si>
  <si>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</si>
  <si>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</si>
  <si>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</si>
  <si>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</si>
  <si>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</si>
  <si>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</si>
  <si>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</si>
  <si>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</si>
  <si>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</si>
  <si>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</si>
  <si>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</si>
  <si>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</si>
  <si>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</si>
  <si>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</si>
  <si>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</si>
  <si>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</si>
  <si>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</si>
  <si>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</si>
  <si>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</si>
  <si>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</si>
  <si>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</si>
  <si>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</si>
  <si>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</si>
  <si>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</si>
  <si>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</si>
  <si>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</si>
  <si>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</si>
  <si>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</si>
  <si>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</si>
  <si>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</si>
  <si>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</si>
  <si>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</si>
  <si>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</si>
  <si>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</si>
  <si>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</si>
  <si>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</si>
  <si>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</si>
  <si>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</si>
  <si>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</si>
  <si>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</si>
  <si>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</si>
  <si>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</si>
  <si>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</si>
  <si>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</si>
  <si>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</si>
  <si>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</si>
  <si>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</si>
  <si>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</si>
  <si>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</si>
  <si>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</si>
  <si>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</si>
  <si>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</si>
  <si>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</si>
  <si>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</si>
  <si>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</si>
  <si>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</si>
  <si>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</si>
  <si>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</si>
  <si>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</si>
  <si>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</si>
  <si>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</si>
  <si>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</si>
  <si>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</si>
  <si>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</si>
  <si>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</si>
  <si>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</si>
  <si>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</si>
  <si>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</si>
  <si>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</si>
  <si>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</si>
  <si>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</si>
  <si>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</si>
  <si>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</si>
  <si>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</si>
  <si>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</si>
  <si>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</si>
  <si>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</si>
  <si>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</si>
  <si>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</si>
  <si>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</si>
  <si>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</si>
  <si>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</si>
  <si>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</si>
  <si>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</si>
  <si>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</si>
  <si>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</si>
  <si>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</si>
  <si>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</si>
  <si>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</si>
  <si>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</si>
  <si>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</si>
  <si>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</si>
  <si>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</si>
  <si>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</si>
  <si>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</si>
  <si>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</si>
  <si>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</si>
  <si>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</si>
  <si>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</si>
  <si>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</si>
  <si>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</si>
  <si>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</si>
  <si>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</si>
  <si>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</si>
  <si>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</si>
  <si>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</si>
  <si>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</si>
  <si>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</si>
  <si>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</si>
  <si>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</si>
  <si>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</si>
  <si>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</si>
  <si>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</si>
  <si>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</si>
  <si>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</si>
  <si>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</si>
  <si>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</si>
  <si>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</si>
  <si>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</si>
  <si>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</si>
  <si>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</si>
  <si>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</si>
  <si>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</si>
  <si>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</si>
  <si>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</si>
  <si>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</si>
  <si>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</si>
  <si>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</si>
  <si>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</si>
  <si>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</si>
  <si>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</si>
  <si>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</si>
  <si>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</si>
  <si>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</si>
  <si>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</si>
  <si>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</si>
  <si>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</si>
  <si>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</si>
  <si>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</si>
  <si>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</si>
  <si>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</si>
  <si>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</si>
  <si>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</si>
  <si>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</si>
  <si>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</si>
  <si>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</si>
  <si>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</si>
  <si>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</si>
  <si>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</si>
  <si>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</si>
  <si>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</si>
  <si>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</si>
  <si>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</si>
  <si>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</si>
  <si>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</si>
  <si>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</si>
  <si>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</si>
  <si>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</si>
  <si>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</si>
  <si>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</si>
  <si>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</si>
  <si>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</si>
  <si>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</si>
  <si>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</si>
  <si>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</si>
  <si>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</si>
  <si>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</si>
  <si>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</si>
  <si>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</si>
  <si>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</si>
  <si>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</si>
  <si>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</si>
  <si>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</si>
  <si>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</si>
  <si>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</si>
  <si>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</si>
  <si>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</si>
  <si>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</si>
  <si>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</si>
  <si>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</si>
  <si>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</si>
  <si>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</si>
  <si>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</si>
  <si>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</si>
  <si>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</si>
  <si>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</si>
  <si>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</si>
  <si>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</si>
  <si>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</si>
  <si>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</si>
  <si>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</si>
  <si>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</si>
  <si>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</si>
  <si>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</si>
  <si>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</si>
  <si>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</si>
  <si>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</si>
  <si>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</si>
  <si>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</si>
  <si>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</si>
  <si>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</si>
  <si>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</si>
  <si>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</si>
  <si>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</si>
  <si>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</si>
  <si>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</si>
  <si>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</si>
  <si>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</si>
  <si>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</si>
  <si>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</si>
  <si>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</si>
  <si>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</si>
  <si>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</si>
  <si>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</si>
  <si>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</si>
  <si>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</si>
  <si>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</si>
  <si>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</si>
  <si>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</si>
  <si>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</si>
  <si>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</si>
  <si>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</si>
  <si>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</si>
  <si>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</si>
  <si>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</si>
  <si>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</si>
  <si>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</si>
  <si>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</si>
  <si>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</si>
  <si>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</si>
  <si>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</si>
  <si>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</si>
  <si>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</si>
  <si>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</si>
  <si>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</si>
  <si>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</si>
  <si>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</si>
  <si>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</si>
  <si>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</si>
  <si>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</si>
  <si>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</si>
  <si>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</si>
  <si>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</si>
  <si>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</si>
  <si>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</si>
  <si>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</si>
  <si>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</si>
  <si>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</si>
  <si>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</si>
  <si>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</si>
  <si>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</si>
  <si>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</si>
  <si>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</si>
  <si>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</si>
  <si>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</si>
  <si>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</si>
  <si>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</si>
  <si>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</si>
  <si>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</si>
  <si>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</si>
  <si>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</si>
  <si>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</si>
  <si>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</si>
  <si>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</si>
  <si>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</si>
  <si>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</si>
  <si>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</si>
  <si>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</si>
  <si>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</si>
  <si>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</si>
  <si>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</si>
  <si>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</si>
  <si>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</si>
  <si>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</si>
  <si>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</si>
  <si>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</si>
  <si>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</si>
  <si>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</si>
  <si>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</si>
  <si>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</si>
  <si>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</si>
  <si>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</si>
  <si>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</si>
  <si>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</si>
  <si>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</si>
  <si>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</si>
  <si>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</si>
  <si>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</si>
  <si>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</si>
  <si>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</si>
  <si>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</si>
  <si>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</si>
  <si>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</si>
  <si>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</si>
  <si>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</si>
  <si>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</si>
  <si>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</si>
  <si>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</si>
  <si>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</si>
  <si>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</si>
  <si>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</si>
  <si>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</si>
  <si>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</si>
  <si>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</si>
  <si>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</si>
  <si>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</si>
  <si>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</si>
  <si>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</si>
  <si>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</si>
  <si>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</si>
  <si>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</si>
  <si>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</si>
  <si>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</si>
  <si>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</si>
  <si>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</si>
  <si>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</si>
  <si>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</si>
  <si>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</si>
  <si>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</si>
  <si>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</si>
  <si>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</si>
  <si>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</si>
  <si>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</si>
  <si>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</si>
  <si>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</si>
  <si>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</si>
  <si>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</si>
  <si>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</si>
  <si>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</si>
  <si>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</si>
  <si>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</si>
  <si>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</si>
  <si>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</si>
  <si>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</si>
  <si>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</si>
  <si>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</si>
  <si>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</si>
  <si>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</si>
  <si>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</si>
  <si>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</si>
  <si>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</si>
  <si>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</si>
  <si>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</si>
  <si>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</si>
  <si>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</si>
  <si>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</si>
  <si>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</si>
  <si>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</si>
  <si>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</si>
  <si>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</si>
  <si>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</si>
  <si>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</si>
  <si>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</si>
  <si>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</si>
  <si>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</si>
  <si>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</si>
  <si>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</si>
  <si>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</si>
  <si>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</si>
  <si>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</si>
  <si>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</si>
  <si>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</si>
  <si>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</si>
  <si>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</si>
  <si>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</si>
  <si>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</si>
  <si>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</si>
  <si>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</si>
  <si>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</si>
  <si>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</si>
  <si>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</si>
  <si>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</si>
  <si>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</si>
  <si>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</si>
  <si>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</si>
  <si>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</si>
  <si>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</si>
  <si>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</si>
  <si>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</si>
  <si>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</si>
  <si>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</si>
  <si>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</si>
  <si>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</si>
  <si>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</si>
  <si>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</si>
  <si>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</si>
  <si>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</si>
  <si>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</si>
  <si>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</si>
  <si>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</si>
  <si>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</si>
  <si>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</si>
  <si>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</si>
  <si>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</si>
  <si>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</si>
  <si>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</si>
  <si>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</si>
  <si>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</si>
  <si>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</si>
  <si>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</si>
  <si>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</si>
  <si>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</si>
  <si>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</si>
  <si>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</si>
  <si>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</si>
  <si>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</si>
  <si>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</si>
  <si>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</si>
  <si>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</si>
  <si>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</si>
  <si>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</si>
  <si>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</si>
  <si>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</si>
  <si>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</si>
  <si>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</si>
  <si>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</si>
  <si>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</si>
  <si>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</si>
  <si>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</si>
  <si>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</si>
  <si>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</si>
  <si>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</si>
  <si>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</si>
  <si>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</si>
  <si>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</si>
  <si>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</si>
  <si>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</si>
  <si>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</si>
  <si>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</si>
  <si>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</si>
  <si>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</si>
  <si>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</si>
  <si>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</si>
  <si>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</si>
  <si>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</si>
  <si>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</si>
  <si>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</si>
  <si>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</si>
  <si>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</si>
  <si>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</si>
  <si>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</si>
  <si>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</si>
  <si>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</si>
  <si>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</si>
  <si>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</si>
  <si>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</si>
  <si>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</si>
  <si>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</si>
  <si>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</si>
  <si>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</si>
  <si>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</si>
  <si>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</si>
  <si>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</si>
  <si>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</si>
  <si>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</si>
  <si>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</si>
  <si>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</si>
  <si>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</si>
  <si>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</si>
  <si>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</si>
  <si>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</si>
  <si>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</si>
  <si>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</si>
  <si>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</si>
  <si>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</si>
  <si>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</si>
  <si>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</si>
  <si>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</si>
  <si>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</si>
  <si>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</si>
  <si>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</si>
  <si>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</si>
  <si>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</si>
  <si>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</si>
  <si>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</si>
  <si>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</si>
  <si>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</si>
  <si>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</si>
  <si>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</si>
  <si>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</si>
  <si>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</si>
  <si>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</si>
  <si>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</si>
  <si>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</si>
  <si>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</si>
  <si>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</si>
  <si>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</si>
  <si>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</si>
  <si>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</si>
  <si>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</si>
  <si>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</si>
  <si>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</si>
  <si>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</si>
  <si>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</si>
  <si>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</si>
  <si>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</si>
  <si>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</si>
  <si>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</si>
  <si>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</si>
  <si>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</si>
  <si>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</si>
  <si>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</si>
  <si>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</si>
  <si>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</si>
  <si>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</si>
  <si>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</si>
  <si>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</si>
  <si>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</si>
  <si>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</si>
  <si>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</si>
  <si>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</si>
  <si>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</si>
  <si>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</si>
  <si>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</si>
  <si>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</si>
  <si>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</si>
  <si>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</si>
  <si>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</si>
  <si>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</si>
  <si>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</si>
  <si>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</si>
  <si>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</si>
  <si>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</si>
  <si>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</si>
  <si>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</si>
  <si>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</si>
  <si>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</si>
  <si>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</si>
  <si>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</si>
  <si>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</si>
  <si>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</si>
  <si>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</si>
  <si>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</si>
  <si>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</si>
  <si>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</si>
  <si>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</si>
  <si>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</si>
  <si>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</si>
  <si>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</si>
  <si>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</si>
  <si>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</si>
  <si>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</si>
  <si>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</si>
  <si>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</si>
  <si>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</si>
  <si>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</si>
  <si>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</si>
  <si>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</si>
  <si>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</si>
  <si>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</si>
  <si>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</si>
  <si>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</si>
  <si>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</si>
  <si>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</si>
  <si>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</si>
  <si>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</si>
  <si>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</si>
  <si>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</si>
  <si>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</si>
  <si>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</si>
  <si>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</si>
  <si>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</si>
  <si>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</si>
  <si>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</si>
  <si>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</si>
  <si>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</si>
  <si>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</si>
  <si>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</si>
  <si>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</si>
  <si>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</si>
  <si>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</si>
  <si>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</si>
  <si>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</si>
  <si>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</si>
  <si>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</si>
  <si>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</si>
  <si>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</si>
  <si>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</si>
  <si>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</si>
  <si>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</si>
  <si>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</si>
  <si>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</si>
  <si>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</si>
  <si>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</si>
  <si>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</si>
  <si>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</si>
  <si>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</si>
  <si>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</si>
  <si>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</si>
  <si>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</si>
  <si>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</si>
  <si>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</si>
  <si>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</si>
  <si>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</si>
  <si>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</si>
  <si>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</si>
  <si>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</si>
  <si>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</si>
  <si>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</si>
  <si>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</si>
  <si>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</si>
  <si>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</si>
  <si>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</si>
  <si>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</si>
  <si>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</si>
  <si>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</si>
  <si>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</si>
  <si>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</si>
  <si>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</si>
  <si>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</si>
  <si>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</si>
  <si>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</si>
  <si>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</si>
  <si>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</si>
  <si>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</si>
  <si>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</si>
  <si>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</si>
  <si>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</si>
  <si>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</si>
  <si>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</si>
  <si>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</si>
  <si>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</si>
  <si>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</si>
  <si>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</si>
  <si>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</si>
  <si>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</si>
  <si>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</si>
  <si>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</si>
  <si>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</si>
  <si>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</si>
  <si>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</si>
  <si>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</si>
  <si>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</si>
  <si>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</si>
  <si>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</si>
  <si>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</si>
  <si>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</si>
  <si>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</si>
  <si>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</si>
  <si>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</si>
  <si>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</si>
  <si>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</si>
  <si>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</si>
  <si>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</si>
  <si>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</si>
  <si>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</si>
  <si>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</si>
  <si>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</si>
  <si>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</si>
  <si>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</si>
  <si>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</si>
  <si>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</si>
  <si>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</si>
  <si>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</si>
  <si>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</si>
  <si>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</si>
  <si>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</si>
  <si>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</si>
  <si>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</si>
  <si>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</si>
  <si>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</si>
  <si>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</si>
  <si>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</si>
  <si>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</si>
  <si>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</si>
  <si>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</si>
  <si>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</si>
  <si>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</si>
  <si>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</si>
  <si>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</si>
  <si>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</si>
  <si>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</si>
  <si>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</si>
  <si>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</si>
  <si>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</si>
  <si>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</si>
  <si>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</si>
  <si>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</si>
  <si>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</si>
  <si>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</si>
  <si>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</si>
  <si>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</si>
  <si>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</si>
  <si>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</si>
  <si>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</si>
  <si>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</si>
  <si>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</si>
  <si>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</si>
  <si>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</si>
  <si>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</si>
  <si>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</si>
  <si>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</si>
  <si>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</si>
  <si>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</si>
  <si>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</si>
  <si>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</si>
  <si>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</si>
  <si>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</si>
  <si>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</si>
  <si>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</si>
  <si>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</si>
  <si>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</si>
  <si>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</si>
  <si>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</si>
  <si>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</si>
  <si>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</si>
  <si>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</si>
  <si>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</si>
  <si>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</si>
  <si>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</si>
  <si>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</si>
  <si>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</si>
  <si>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</si>
  <si>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</si>
  <si>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</si>
  <si>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</si>
  <si>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</si>
  <si>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</si>
  <si>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</si>
  <si>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</si>
  <si>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</si>
  <si>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</si>
  <si>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</si>
  <si>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</si>
  <si>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</si>
  <si>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</si>
  <si>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</si>
  <si>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</si>
  <si>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</si>
  <si>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</si>
  <si>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</si>
  <si>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</si>
  <si>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</si>
  <si>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</si>
  <si>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</si>
  <si>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</si>
  <si>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</si>
  <si>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</si>
  <si>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</si>
  <si>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</si>
  <si>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</si>
  <si>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</si>
  <si>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</si>
  <si>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</si>
  <si>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</si>
  <si>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</si>
  <si>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</si>
  <si>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</si>
  <si>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</si>
  <si>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</si>
  <si>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</si>
  <si>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</si>
  <si>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</si>
  <si>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</si>
  <si>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</si>
  <si>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</si>
  <si>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</si>
  <si>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</si>
  <si>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</si>
  <si>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</si>
  <si>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</si>
  <si>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</si>
  <si>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</si>
  <si>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</si>
  <si>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</si>
  <si>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</si>
  <si>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</si>
  <si>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</si>
  <si>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</si>
  <si>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</si>
  <si>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</si>
  <si>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</si>
  <si>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</si>
  <si>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</si>
  <si>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</si>
  <si>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</si>
  <si>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</si>
  <si>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</si>
  <si>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</si>
  <si>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</si>
  <si>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</si>
  <si>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</si>
  <si>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</si>
  <si>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</si>
  <si>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</si>
  <si>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</si>
  <si>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</si>
  <si>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</si>
  <si>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</si>
  <si>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</si>
  <si>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</si>
  <si>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</si>
  <si>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</si>
  <si>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</si>
  <si>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</si>
  <si>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</si>
  <si>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</si>
  <si>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</si>
  <si>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</si>
  <si>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</si>
  <si>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</si>
  <si>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</si>
  <si>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</si>
  <si>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</si>
  <si>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</si>
  <si>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</si>
  <si>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</si>
  <si>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</si>
  <si>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</si>
  <si>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</si>
  <si>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</si>
  <si>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</si>
  <si>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</si>
  <si>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</si>
  <si>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</si>
  <si>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</si>
  <si>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</si>
  <si>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</si>
  <si>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</si>
  <si>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</si>
  <si>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</si>
  <si>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</si>
  <si>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</si>
  <si>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</si>
  <si>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</si>
  <si>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</si>
  <si>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</si>
  <si>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</si>
  <si>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</si>
  <si>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</si>
  <si>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</si>
  <si>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</si>
  <si>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</si>
  <si>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</si>
  <si>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</si>
  <si>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</si>
  <si>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</si>
  <si>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</si>
  <si>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</si>
  <si>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</si>
  <si>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</si>
  <si>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</si>
  <si>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</si>
  <si>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</si>
  <si>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</si>
  <si>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</si>
  <si>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</si>
  <si>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</si>
  <si>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</si>
  <si>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</si>
  <si>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</si>
  <si>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</si>
  <si>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</si>
  <si>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</si>
  <si>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</si>
  <si>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</si>
  <si>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</si>
  <si>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</si>
  <si>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</si>
  <si>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</si>
  <si>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</si>
  <si>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</si>
  <si>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</si>
  <si>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</si>
  <si>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</si>
  <si>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</si>
  <si>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</si>
  <si>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</si>
  <si>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</si>
  <si>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</si>
  <si>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</si>
  <si>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</si>
  <si>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</si>
  <si>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</si>
  <si>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</si>
  <si>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</si>
  <si>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</si>
  <si>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</si>
  <si>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</si>
  <si>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</si>
  <si>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</si>
  <si>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</si>
  <si>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</si>
  <si>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</si>
  <si>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</si>
  <si>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</si>
  <si>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</si>
  <si>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</si>
  <si>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</si>
  <si>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</si>
  <si>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</si>
  <si>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</si>
  <si>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</si>
  <si>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</si>
  <si>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</si>
  <si>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</si>
  <si>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</si>
  <si>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</si>
  <si>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</si>
  <si>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</si>
  <si>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</si>
  <si>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</si>
  <si>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</si>
  <si>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</si>
  <si>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</si>
  <si>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</si>
  <si>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</si>
  <si>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</si>
  <si>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</si>
  <si>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</si>
  <si>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</si>
  <si>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</si>
  <si>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</si>
  <si>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</si>
  <si>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</si>
  <si>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</si>
  <si>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</si>
  <si>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</si>
  <si>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</si>
  <si>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</si>
  <si>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</si>
  <si>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</si>
  <si>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</si>
  <si>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</si>
  <si>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</si>
  <si>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</si>
  <si>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</si>
  <si>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</si>
  <si>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</si>
  <si>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</si>
  <si>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</si>
  <si>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</si>
  <si>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</si>
  <si>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</si>
  <si>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</si>
  <si>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</si>
  <si>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</si>
  <si>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</si>
  <si>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</si>
  <si>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</si>
  <si>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</si>
  <si>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</si>
  <si>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</si>
  <si>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</si>
  <si>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</si>
  <si>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</si>
  <si>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</si>
  <si>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</si>
  <si>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</si>
  <si>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</si>
  <si>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</si>
  <si>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</si>
  <si>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</si>
  <si>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</si>
  <si>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</si>
  <si>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</si>
  <si>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</si>
  <si>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</si>
  <si>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</si>
  <si>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</si>
  <si>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</si>
  <si>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</si>
  <si>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</si>
  <si>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</si>
  <si>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</si>
  <si>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</si>
  <si>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</si>
  <si>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</si>
  <si>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</si>
  <si>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</si>
  <si>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</si>
  <si>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</si>
  <si>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</si>
  <si>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</si>
  <si>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</si>
  <si>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</si>
  <si>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</si>
  <si>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</si>
  <si>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</si>
  <si>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</si>
  <si>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</si>
  <si>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</si>
  <si>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</si>
  <si>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</si>
  <si>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</si>
  <si>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</si>
  <si>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</si>
  <si>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</si>
  <si>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</si>
  <si>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</si>
  <si>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</si>
  <si>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</si>
  <si>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</si>
  <si>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</si>
  <si>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</si>
  <si>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</si>
  <si>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</si>
  <si>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</si>
  <si>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</si>
  <si>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</si>
  <si>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</si>
  <si>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</si>
  <si>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</si>
  <si>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</si>
  <si>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</si>
  <si>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</si>
  <si>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</si>
  <si>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</si>
  <si>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</si>
  <si>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</si>
  <si>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</si>
  <si>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</si>
  <si>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</si>
  <si>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</si>
  <si>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</si>
  <si>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</si>
  <si>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</si>
  <si>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</si>
  <si>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</si>
  <si>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</si>
  <si>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</si>
  <si>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</si>
  <si>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</si>
  <si>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</si>
  <si>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</si>
  <si>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</si>
  <si>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</si>
  <si>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</si>
  <si>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</si>
  <si>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</si>
  <si>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</si>
  <si>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</si>
  <si>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</si>
  <si>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</si>
  <si>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</si>
  <si>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</si>
  <si>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</si>
  <si>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</si>
  <si>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</si>
  <si>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</si>
  <si>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</si>
  <si>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</si>
  <si>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</si>
  <si>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</si>
  <si>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</si>
  <si>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</si>
  <si>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</si>
  <si>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</si>
  <si>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</si>
  <si>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</si>
  <si>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</si>
  <si>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</si>
  <si>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</si>
  <si>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</si>
  <si>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</si>
  <si>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</si>
  <si>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</si>
  <si>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</si>
  <si>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</si>
  <si>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</si>
  <si>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</si>
  <si>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</si>
  <si>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</si>
  <si>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</si>
  <si>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</si>
  <si>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</si>
  <si>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</si>
  <si>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</si>
  <si>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</si>
  <si>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</si>
  <si>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</si>
  <si>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</si>
  <si>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</si>
  <si>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</si>
  <si>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</si>
  <si>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</si>
  <si>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</si>
  <si>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</si>
  <si>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</si>
  <si>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</si>
  <si>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</si>
  <si>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</si>
  <si>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</si>
  <si>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</si>
  <si>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</si>
  <si>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</si>
  <si>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</si>
  <si>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</si>
  <si>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</si>
  <si>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</si>
  <si>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</si>
  <si>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</si>
  <si>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</si>
  <si>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</si>
  <si>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</si>
  <si>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</si>
  <si>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</si>
  <si>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</si>
  <si>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</si>
  <si>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</si>
  <si>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</si>
  <si>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</si>
  <si>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</si>
  <si>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</si>
  <si>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</si>
  <si>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</si>
  <si>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</si>
  <si>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</si>
  <si>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</si>
  <si>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</si>
  <si>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</si>
  <si>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</si>
  <si>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</si>
  <si>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</si>
  <si>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</si>
  <si>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</si>
  <si>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</si>
  <si>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</si>
  <si>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</si>
  <si>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</si>
  <si>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</si>
  <si>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</si>
  <si>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</si>
  <si>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</si>
  <si>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</si>
  <si>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</si>
  <si>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</si>
  <si>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</si>
  <si>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</si>
  <si>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</si>
  <si>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</si>
  <si>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</si>
  <si>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</si>
  <si>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</si>
  <si>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</si>
  <si>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</si>
  <si>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</si>
  <si>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</si>
  <si>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</si>
  <si>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</si>
  <si>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</si>
  <si>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</si>
  <si>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</si>
  <si>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</si>
  <si>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</si>
  <si>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</si>
  <si>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</si>
  <si>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</si>
  <si>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</si>
  <si>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</si>
  <si>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</si>
  <si>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</si>
  <si>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</si>
  <si>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</si>
  <si>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</si>
  <si>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</si>
  <si>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</si>
  <si>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</si>
  <si>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</si>
  <si>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</si>
  <si>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</si>
  <si>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</si>
  <si>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</si>
  <si>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</si>
  <si>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</si>
  <si>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</si>
  <si>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</si>
  <si>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</si>
  <si>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</si>
  <si>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</si>
  <si>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</si>
  <si>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</si>
  <si>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</si>
  <si>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</si>
  <si>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</si>
  <si>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</si>
  <si>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</si>
  <si>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</si>
  <si>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</si>
  <si>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</si>
  <si>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</si>
  <si>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</si>
  <si>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</si>
  <si>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</si>
  <si>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</si>
  <si>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</si>
  <si>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</si>
  <si>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</si>
  <si>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</si>
  <si>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</si>
  <si>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</si>
  <si>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</si>
  <si>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</si>
  <si>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</si>
  <si>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</si>
  <si>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</si>
  <si>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</si>
  <si>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</si>
  <si>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</si>
  <si>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</si>
  <si>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</si>
  <si>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</si>
  <si>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</si>
  <si>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</si>
  <si>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</si>
  <si>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</si>
  <si>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</si>
  <si>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</si>
  <si>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</si>
  <si>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</si>
  <si>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</si>
  <si>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</si>
  <si>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</si>
  <si>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</si>
  <si>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</si>
  <si>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</si>
  <si>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</si>
  <si>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</si>
  <si>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</si>
  <si>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</si>
  <si>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</si>
  <si>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</si>
  <si>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</si>
  <si>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</si>
  <si>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</si>
  <si>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</si>
  <si>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</si>
  <si>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</si>
  <si>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</si>
  <si>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</si>
  <si>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</si>
  <si>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</si>
  <si>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</si>
  <si>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</si>
  <si>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</si>
  <si>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</si>
  <si>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</si>
  <si>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</si>
  <si>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</si>
  <si>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</si>
  <si>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</si>
  <si>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</si>
  <si>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</si>
  <si>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</si>
  <si>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</si>
  <si>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</si>
  <si>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</si>
  <si>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</si>
  <si>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</si>
  <si>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</si>
  <si>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</si>
  <si>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</si>
  <si>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</si>
  <si>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</si>
  <si>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</si>
  <si>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</si>
  <si>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</si>
  <si>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</si>
  <si>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</si>
  <si>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</si>
  <si>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</si>
  <si>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</si>
  <si>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</si>
  <si>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</si>
  <si>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</si>
  <si>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</si>
  <si>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</si>
  <si>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</si>
  <si>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</si>
  <si>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</si>
  <si>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</si>
  <si>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</si>
  <si>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</si>
  <si>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</si>
  <si>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</si>
  <si>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</si>
  <si>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</si>
  <si>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</si>
  <si>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</si>
  <si>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</si>
  <si>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</si>
  <si>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</si>
  <si>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</si>
  <si>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</si>
  <si>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</si>
  <si>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</si>
  <si>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</si>
  <si>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</si>
  <si>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</si>
  <si>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</si>
  <si>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</si>
  <si>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</si>
  <si>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</si>
  <si>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</si>
  <si>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</si>
  <si>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</si>
  <si>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</si>
  <si>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</si>
  <si>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</si>
  <si>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</si>
  <si>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</si>
  <si>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</si>
  <si>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</si>
  <si>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</si>
  <si>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</si>
  <si>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</si>
  <si>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</si>
  <si>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</si>
  <si>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</si>
  <si>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</si>
  <si>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</si>
  <si>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</si>
  <si>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</si>
  <si>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</si>
  <si>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</si>
  <si>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</si>
  <si>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</si>
  <si>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</si>
  <si>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</si>
  <si>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</si>
  <si>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</si>
  <si>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</si>
  <si>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</si>
  <si>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</si>
  <si>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</si>
  <si>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</si>
  <si>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</si>
  <si>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</si>
  <si>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</si>
  <si>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</si>
  <si>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</si>
  <si>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</si>
  <si>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</si>
  <si>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</si>
  <si>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</si>
  <si>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</si>
  <si>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</si>
  <si>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</si>
  <si>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</si>
  <si>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</si>
  <si>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</si>
  <si>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</si>
  <si>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</si>
  <si>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</si>
  <si>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</si>
  <si>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</si>
  <si>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</si>
  <si>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</si>
  <si>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</si>
  <si>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</si>
  <si>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</si>
  <si>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</si>
  <si>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</si>
  <si>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</si>
  <si>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</si>
  <si>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</si>
  <si>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</si>
  <si>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</si>
  <si>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</si>
  <si>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</si>
  <si>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</si>
  <si>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</si>
  <si>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</si>
  <si>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</si>
  <si>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</si>
  <si>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</si>
  <si>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</si>
  <si>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</si>
  <si>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</si>
  <si>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</si>
  <si>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</si>
  <si>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</si>
  <si>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</si>
  <si>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</si>
  <si>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</si>
  <si>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</si>
  <si>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</si>
  <si>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</si>
  <si>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</si>
  <si>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</si>
  <si>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</si>
  <si>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</si>
  <si>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</si>
  <si>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</si>
  <si>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</si>
  <si>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</si>
  <si>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</si>
  <si>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</si>
  <si>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</si>
  <si>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</si>
  <si>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</si>
  <si>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</si>
  <si>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</si>
  <si>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</si>
  <si>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</si>
  <si>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</si>
  <si>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</si>
  <si>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</si>
  <si>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</si>
  <si>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</si>
  <si>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</si>
  <si>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</si>
  <si>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</si>
  <si>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</si>
  <si>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</si>
  <si>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</si>
  <si>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</si>
  <si>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</si>
  <si>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</si>
  <si>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</si>
  <si>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</si>
  <si>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</si>
  <si>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</si>
  <si>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</si>
  <si>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</si>
  <si>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</si>
  <si>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</si>
  <si>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</si>
  <si>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</si>
  <si>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</si>
  <si>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</si>
  <si>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</si>
  <si>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</si>
  <si>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</si>
  <si>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</si>
  <si>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</si>
  <si>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</si>
  <si>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</si>
  <si>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</si>
  <si>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</si>
  <si>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</si>
  <si>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</si>
  <si>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</si>
  <si>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</si>
  <si>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</si>
  <si>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</si>
  <si>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</si>
  <si>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</si>
  <si>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</si>
  <si>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</si>
  <si>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</si>
  <si>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</si>
  <si>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</si>
  <si>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</si>
  <si>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</si>
  <si>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</si>
  <si>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</si>
  <si>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</si>
  <si>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</si>
  <si>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</si>
  <si>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</si>
  <si>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</si>
  <si>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</si>
  <si>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</si>
  <si>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</si>
  <si>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</si>
  <si>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</si>
  <si>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</si>
  <si>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</si>
  <si>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</si>
  <si>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</si>
  <si>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</si>
  <si>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</si>
  <si>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</si>
  <si>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</si>
  <si>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</si>
  <si>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</si>
  <si>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</si>
  <si>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</si>
  <si>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</si>
  <si>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</si>
  <si>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</si>
  <si>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</si>
  <si>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</si>
  <si>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</si>
  <si>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</si>
  <si>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</si>
  <si>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</si>
  <si>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</si>
  <si>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</si>
  <si>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</si>
  <si>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</si>
  <si>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</si>
  <si>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</si>
  <si>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</si>
  <si>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</si>
  <si>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</si>
  <si>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</si>
  <si>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</si>
  <si>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</si>
  <si>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</si>
  <si>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</si>
  <si>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</si>
  <si>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</si>
  <si>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</si>
  <si>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</si>
  <si>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</si>
  <si>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</si>
  <si>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</si>
  <si>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</si>
  <si>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</si>
  <si>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</si>
  <si>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</si>
  <si>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</si>
  <si>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</si>
  <si>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</si>
  <si>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</si>
  <si>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</si>
  <si>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</si>
  <si>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</si>
  <si>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</si>
  <si>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</si>
  <si>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</si>
  <si>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</si>
  <si>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</si>
  <si>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</si>
  <si>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</si>
  <si>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</si>
  <si>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</si>
  <si>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</si>
  <si>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</si>
  <si>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</si>
  <si>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</si>
  <si>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</si>
  <si>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</si>
  <si>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</si>
  <si>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</si>
  <si>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</si>
  <si>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</si>
  <si>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</si>
  <si>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</si>
  <si>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</si>
  <si>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</si>
  <si>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</si>
  <si>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</si>
  <si>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</si>
  <si>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</si>
  <si>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</si>
  <si>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</si>
  <si>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</si>
  <si>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</si>
  <si>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</si>
  <si>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</si>
  <si>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</si>
  <si>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</si>
  <si>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</si>
  <si>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</si>
  <si>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</si>
  <si>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</si>
  <si>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</si>
  <si>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</si>
  <si>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</si>
  <si>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</si>
  <si>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</si>
  <si>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</si>
  <si>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</si>
  <si>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</si>
  <si>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</si>
  <si>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</si>
  <si>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</si>
  <si>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</si>
  <si>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</si>
  <si>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</si>
  <si>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</si>
  <si>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</si>
  <si>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</si>
  <si>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</si>
  <si>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</si>
  <si>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</si>
  <si>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</si>
  <si>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</si>
  <si>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</si>
  <si>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</si>
  <si>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</si>
  <si>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</si>
  <si>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</si>
  <si>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</si>
  <si>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</si>
  <si>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</si>
  <si>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</si>
  <si>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</si>
  <si>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</si>
  <si>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</si>
  <si>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</si>
  <si>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</si>
  <si>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</si>
  <si>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</si>
  <si>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</si>
  <si>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</si>
  <si>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</si>
  <si>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</si>
  <si>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</si>
  <si>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</si>
  <si>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</si>
  <si>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</si>
  <si>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</si>
  <si>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</si>
  <si>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</si>
  <si>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</si>
  <si>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</si>
  <si>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</si>
  <si>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</si>
  <si>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</si>
  <si>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</si>
  <si>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</si>
  <si>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</si>
  <si>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</si>
  <si>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</si>
  <si>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</si>
  <si>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</si>
  <si>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</si>
  <si>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</si>
  <si>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</si>
  <si>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</si>
  <si>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</si>
  <si>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</si>
  <si>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</si>
  <si>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</si>
  <si>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</si>
  <si>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</si>
  <si>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</si>
  <si>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</si>
  <si>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</si>
  <si>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</si>
  <si>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</si>
  <si>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</si>
  <si>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</si>
  <si>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</si>
  <si>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</si>
  <si>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</si>
  <si>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</si>
  <si>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</si>
  <si>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</si>
  <si>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</si>
  <si>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</si>
  <si>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</si>
  <si>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</si>
  <si>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</si>
  <si>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</si>
  <si>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</si>
  <si>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</si>
  <si>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</si>
  <si>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</si>
  <si>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</si>
  <si>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</si>
  <si>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</si>
  <si>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</si>
  <si>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</si>
  <si>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</si>
  <si>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</si>
  <si>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</si>
  <si>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</si>
  <si>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</si>
  <si>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</si>
  <si>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</si>
  <si>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</si>
  <si>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</si>
  <si>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</si>
  <si>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</si>
  <si>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</si>
  <si>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</si>
  <si>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</si>
  <si>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</si>
  <si>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</si>
  <si>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</si>
  <si>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</si>
  <si>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</si>
  <si>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</si>
  <si>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</si>
  <si>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</si>
  <si>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</si>
  <si>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</si>
  <si>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</si>
  <si>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</si>
  <si>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</si>
  <si>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</si>
  <si>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</si>
  <si>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</si>
  <si>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</si>
  <si>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</si>
  <si>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</si>
  <si>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</si>
  <si>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</si>
  <si>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</si>
  <si>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</si>
  <si>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</si>
  <si>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</si>
  <si>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</si>
  <si>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</si>
  <si>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</si>
  <si>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</si>
  <si>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</si>
  <si>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</si>
  <si>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</si>
  <si>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</si>
  <si>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</si>
  <si>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</si>
  <si>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</si>
  <si>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</si>
  <si>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</si>
  <si>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</si>
  <si>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</si>
  <si>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</si>
  <si>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</si>
  <si>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</si>
  <si>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</si>
  <si>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</si>
  <si>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</si>
  <si>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</si>
  <si>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</si>
  <si>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</si>
  <si>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</si>
  <si>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</si>
  <si>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</si>
  <si>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</si>
  <si>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</si>
  <si>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</si>
  <si>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</si>
  <si>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</si>
  <si>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</si>
  <si>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</si>
  <si>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</si>
  <si>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</si>
  <si>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</si>
  <si>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</si>
  <si>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</si>
  <si>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</si>
  <si>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</si>
  <si>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</si>
  <si>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</si>
  <si>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</si>
  <si>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</si>
  <si>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</si>
  <si>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</si>
  <si>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</si>
  <si>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</si>
  <si>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</si>
  <si>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</si>
  <si>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</si>
  <si>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</si>
  <si>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</si>
  <si>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</si>
  <si>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</si>
  <si>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</si>
  <si>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</si>
  <si>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</si>
  <si>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</si>
  <si>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</si>
  <si>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</si>
  <si>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</si>
  <si>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</si>
  <si>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</si>
  <si>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</si>
  <si>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</si>
  <si>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</si>
  <si>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</si>
  <si>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</si>
  <si>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</si>
  <si>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</si>
  <si>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</si>
  <si>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</si>
  <si>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</si>
  <si>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</si>
  <si>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</si>
  <si>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</si>
  <si>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</si>
  <si>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</si>
  <si>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</si>
  <si>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</si>
  <si>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</si>
  <si>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</si>
  <si>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</si>
  <si>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</si>
  <si>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</si>
  <si>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</si>
  <si>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</si>
  <si>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</si>
  <si>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</si>
  <si>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</si>
  <si>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</si>
  <si>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</si>
  <si>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</si>
  <si>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</si>
  <si>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</si>
  <si>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</si>
  <si>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</si>
  <si>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</si>
  <si>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</si>
  <si>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</si>
  <si>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</si>
  <si>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</si>
  <si>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</si>
  <si>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</si>
  <si>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</si>
  <si>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</si>
  <si>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</si>
  <si>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</si>
  <si>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</si>
  <si>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</si>
  <si>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</si>
  <si>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</si>
  <si>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</si>
  <si>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</si>
  <si>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</si>
  <si>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</si>
  <si>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</si>
  <si>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</si>
  <si>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</si>
  <si>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</si>
  <si>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</si>
  <si>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</si>
  <si>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</si>
  <si>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</si>
  <si>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</si>
  <si>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</si>
  <si>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</si>
  <si>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</si>
  <si>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</si>
  <si>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</si>
  <si>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</si>
  <si>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</si>
  <si>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</si>
  <si>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</si>
  <si>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</si>
  <si>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</si>
  <si>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</si>
  <si>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</si>
  <si>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</si>
  <si>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</si>
  <si>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</si>
  <si>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</si>
  <si>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</si>
  <si>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</si>
  <si>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</si>
  <si>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</si>
  <si>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</si>
  <si>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</si>
  <si>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</si>
  <si>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</si>
  <si>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</si>
  <si>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</si>
  <si>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</si>
  <si>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</si>
  <si>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</si>
  <si>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</si>
  <si>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</si>
  <si>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</si>
  <si>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</si>
  <si>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</si>
  <si>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</si>
  <si>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</si>
  <si>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</si>
  <si>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</si>
  <si>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</si>
  <si>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</si>
  <si>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</si>
  <si>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</si>
  <si>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</si>
  <si>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</si>
  <si>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</si>
  <si>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</si>
  <si>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</si>
  <si>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</si>
  <si>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</si>
  <si>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</si>
  <si>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</si>
  <si>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</si>
  <si>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</si>
  <si>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</si>
  <si>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</si>
  <si>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</si>
  <si>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</si>
  <si>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</si>
  <si>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</si>
  <si>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</si>
  <si>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</si>
  <si>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</si>
  <si>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</si>
  <si>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</si>
  <si>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</si>
  <si>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</si>
  <si>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</si>
  <si>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</si>
  <si>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</si>
  <si>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</si>
  <si>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</si>
  <si>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</si>
  <si>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</si>
  <si>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</si>
  <si>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</si>
  <si>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</si>
  <si>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</si>
  <si>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</si>
  <si>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</si>
  <si>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</si>
  <si>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</si>
  <si>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</si>
  <si>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</si>
  <si>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</si>
  <si>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</si>
  <si>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</si>
  <si>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</si>
  <si>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</si>
  <si>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</si>
  <si>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</si>
  <si>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</si>
  <si>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</si>
  <si>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</si>
  <si>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</si>
  <si>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</si>
  <si>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</si>
  <si>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</si>
  <si>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</si>
  <si>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</si>
  <si>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</si>
  <si>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</si>
  <si>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</si>
  <si>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</si>
  <si>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</si>
  <si>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</si>
  <si>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</si>
  <si>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</si>
  <si>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</si>
  <si>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</si>
  <si>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</si>
  <si>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</si>
  <si>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</si>
  <si>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</si>
  <si>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</si>
  <si>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</si>
  <si>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</si>
  <si>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</si>
  <si>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</si>
  <si>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</si>
  <si>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</si>
  <si>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</si>
  <si>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</si>
  <si>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</si>
  <si>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</si>
  <si>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</si>
  <si>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</si>
  <si>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</si>
  <si>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</si>
  <si>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</si>
  <si>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</si>
  <si>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</si>
  <si>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</si>
  <si>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</si>
  <si>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</si>
  <si>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</si>
  <si>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</si>
  <si>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</si>
  <si>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</si>
  <si>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</si>
  <si>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</si>
  <si>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</si>
  <si>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</si>
  <si>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</si>
  <si>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</si>
  <si>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</si>
  <si>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</si>
  <si>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</si>
  <si>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</si>
  <si>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</si>
  <si>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</si>
  <si>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</si>
  <si>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</si>
  <si>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</si>
  <si>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</si>
  <si>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</si>
  <si>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</si>
  <si>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</si>
  <si>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</si>
  <si>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</si>
  <si>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</si>
  <si>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</si>
  <si>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</si>
  <si>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</si>
  <si>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</si>
  <si>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</si>
  <si>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</si>
  <si>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</si>
  <si>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</si>
  <si>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</si>
  <si>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</si>
  <si>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</si>
  <si>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</si>
  <si>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</si>
  <si>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</si>
  <si>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</si>
  <si>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</si>
  <si>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</si>
  <si>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</si>
  <si>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</si>
  <si>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</si>
  <si>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</si>
  <si>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</si>
  <si>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</si>
  <si>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</si>
  <si>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</si>
  <si>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</si>
  <si>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</si>
  <si>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</si>
  <si>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</si>
  <si>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</si>
  <si>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</si>
  <si>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</si>
  <si>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</si>
  <si>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</si>
  <si>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</si>
  <si>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</si>
  <si>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</si>
  <si>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</si>
  <si>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</si>
  <si>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</si>
  <si>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</si>
  <si>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</si>
  <si>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</si>
  <si>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</si>
  <si>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</si>
  <si>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</si>
  <si>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</si>
  <si>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</si>
  <si>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</si>
  <si>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</si>
  <si>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</si>
  <si>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</si>
  <si>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</si>
  <si>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</si>
  <si>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</si>
  <si>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</si>
  <si>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</si>
  <si>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</si>
  <si>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</si>
  <si>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</si>
  <si>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</si>
  <si>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</si>
  <si>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</si>
  <si>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</si>
  <si>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</si>
  <si>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</si>
  <si>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</si>
  <si>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</si>
  <si>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</si>
  <si>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</si>
  <si>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</si>
  <si>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</si>
  <si>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</si>
  <si>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</si>
  <si>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</si>
  <si>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</si>
  <si>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</si>
  <si>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</si>
  <si>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</si>
  <si>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</si>
  <si>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</si>
  <si>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</si>
  <si>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</si>
  <si>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</si>
  <si>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</si>
  <si>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</si>
  <si>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</si>
  <si>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</si>
  <si>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</si>
  <si>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</si>
  <si>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</si>
  <si>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</si>
  <si>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</si>
  <si>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</si>
  <si>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</si>
  <si>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</si>
  <si>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</si>
  <si>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</si>
  <si>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</si>
  <si>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</si>
  <si>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</si>
  <si>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</si>
  <si>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</si>
  <si>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</si>
  <si>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</si>
  <si>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</si>
  <si>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</si>
  <si>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</si>
  <si>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</si>
  <si>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</si>
  <si>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</si>
  <si>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</si>
  <si>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</si>
  <si>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</si>
  <si>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</si>
  <si>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</si>
  <si>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</si>
  <si>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</si>
  <si>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</si>
  <si>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</si>
  <si>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</si>
  <si>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</si>
  <si>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</si>
  <si>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</si>
  <si>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</si>
  <si>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</si>
  <si>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</si>
  <si>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</si>
  <si>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</si>
  <si>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</si>
  <si>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</si>
  <si>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</si>
  <si>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</si>
  <si>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</si>
  <si>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</si>
  <si>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</si>
  <si>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</si>
  <si>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</si>
  <si>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</si>
  <si>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</si>
  <si>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</si>
  <si>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</si>
  <si>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</si>
  <si>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</si>
  <si>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</si>
  <si>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</si>
  <si>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</si>
  <si>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</si>
  <si>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</si>
  <si>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</si>
  <si>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</si>
  <si>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</si>
  <si>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</si>
  <si>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</si>
  <si>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</si>
  <si>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</si>
  <si>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</si>
  <si>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</si>
  <si>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</si>
  <si>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</si>
  <si>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</si>
  <si>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</si>
  <si>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</si>
  <si>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</si>
  <si>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</si>
  <si>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</si>
  <si>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</si>
  <si>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</si>
  <si>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</si>
  <si>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</si>
  <si>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</si>
  <si>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</si>
  <si>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</si>
  <si>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</si>
  <si>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</si>
  <si>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</si>
  <si>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</si>
  <si>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</si>
  <si>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</si>
  <si>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</si>
  <si>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</si>
  <si>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</si>
  <si>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</si>
  <si>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</si>
  <si>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</si>
  <si>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</si>
  <si>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</si>
  <si>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</si>
  <si>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</si>
  <si>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</si>
  <si>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</si>
  <si>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</si>
  <si>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</si>
  <si>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</si>
  <si>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</si>
  <si>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</si>
  <si>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</si>
  <si>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</si>
  <si>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</si>
  <si>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</si>
  <si>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</si>
  <si>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</si>
  <si>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</si>
  <si>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</si>
  <si>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</si>
  <si>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</si>
  <si>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</si>
  <si>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</si>
  <si>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</si>
  <si>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</si>
  <si>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</si>
  <si>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</si>
  <si>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</si>
  <si>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</si>
  <si>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</si>
  <si>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</si>
  <si>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</si>
  <si>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</si>
  <si>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</si>
  <si>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</si>
  <si>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</si>
  <si>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</si>
  <si>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</si>
  <si>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</si>
  <si>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</si>
  <si>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</si>
  <si>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</si>
  <si>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</si>
  <si>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</si>
  <si>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</si>
  <si>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</si>
  <si>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</si>
  <si>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</si>
  <si>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</si>
  <si>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</si>
  <si>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</si>
  <si>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</si>
  <si>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</si>
  <si>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</si>
  <si>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</si>
  <si>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</si>
  <si>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</si>
  <si>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</si>
  <si>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</si>
  <si>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</si>
  <si>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</si>
  <si>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</si>
  <si>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</si>
  <si>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</si>
  <si>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</si>
  <si>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</si>
  <si>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</si>
  <si>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</si>
  <si>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</si>
  <si>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</si>
  <si>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</si>
  <si>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</si>
  <si>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</si>
  <si>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</si>
  <si>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</si>
  <si>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</si>
  <si>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</si>
  <si>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</si>
  <si>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</si>
  <si>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</si>
  <si>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</si>
  <si>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</si>
  <si>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</si>
  <si>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</si>
  <si>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</si>
  <si>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</si>
  <si>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</si>
  <si>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</si>
  <si>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</si>
  <si>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</si>
  <si>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</si>
  <si>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</si>
  <si>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</si>
  <si>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</si>
  <si>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</si>
  <si>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</si>
  <si>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</si>
  <si>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</si>
  <si>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</si>
  <si>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</si>
  <si>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</si>
  <si>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</si>
  <si>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</si>
  <si>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</si>
  <si>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</si>
  <si>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</si>
  <si>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</si>
  <si>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</si>
  <si>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</si>
  <si>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</si>
  <si>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</si>
  <si>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</si>
  <si>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</si>
  <si>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</si>
  <si>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</si>
  <si>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</si>
  <si>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</si>
  <si>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</si>
  <si>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</si>
  <si>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</si>
  <si>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</si>
  <si>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</si>
  <si>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</si>
  <si>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</si>
  <si>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</si>
  <si>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</si>
  <si>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</si>
  <si>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</si>
  <si>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</si>
  <si>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</si>
  <si>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</si>
  <si>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</si>
  <si>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</si>
  <si>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</si>
  <si>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</si>
  <si>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</si>
  <si>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</si>
  <si>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</si>
  <si>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</si>
  <si>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</si>
  <si>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</si>
  <si>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</si>
  <si>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</si>
  <si>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</si>
  <si>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</si>
  <si>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</si>
  <si>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</si>
  <si>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</si>
  <si>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</si>
  <si>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</si>
  <si>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</si>
  <si>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</si>
  <si>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</si>
  <si>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</si>
  <si>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</si>
  <si>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</si>
  <si>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</si>
  <si>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</si>
  <si>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</si>
  <si>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</si>
  <si>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</si>
  <si>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</si>
  <si>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</si>
  <si>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</si>
  <si>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</si>
  <si>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</si>
  <si>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</si>
  <si>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</si>
  <si>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</si>
  <si>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</si>
  <si>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</si>
  <si>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</si>
  <si>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</si>
  <si>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</si>
  <si>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</si>
  <si>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</si>
  <si>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</si>
  <si>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</si>
  <si>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</si>
  <si>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</si>
  <si>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</si>
  <si>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</si>
  <si>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</si>
  <si>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</si>
  <si>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</si>
  <si>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</si>
  <si>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</si>
  <si>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</si>
  <si>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</si>
  <si>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</si>
  <si>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</si>
  <si>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</si>
  <si>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</si>
  <si>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</si>
  <si>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</si>
  <si>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</si>
  <si>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</si>
  <si>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</si>
  <si>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</si>
  <si>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</si>
  <si>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</si>
  <si>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</si>
  <si>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</si>
  <si>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</si>
  <si>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</si>
  <si>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</si>
  <si>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</si>
  <si>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</si>
  <si>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</si>
  <si>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</si>
  <si>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</si>
  <si>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</si>
  <si>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</si>
  <si>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</si>
  <si>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</si>
  <si>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</si>
  <si>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</si>
  <si>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</si>
  <si>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</si>
  <si>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</si>
  <si>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</si>
  <si>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</si>
  <si>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</si>
  <si>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</si>
  <si>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</si>
  <si>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</si>
  <si>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</si>
  <si>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</si>
  <si>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</si>
  <si>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</si>
  <si>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</si>
  <si>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</si>
  <si>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</si>
  <si>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</si>
  <si>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</si>
  <si>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</si>
  <si>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</si>
  <si>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</si>
  <si>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</si>
  <si>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</si>
  <si>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</si>
  <si>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</si>
  <si>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</si>
  <si>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</si>
  <si>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</si>
  <si>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</si>
  <si>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</si>
  <si>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</si>
  <si>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</si>
  <si>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</si>
  <si>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</si>
  <si>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</si>
  <si>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</si>
  <si>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</si>
  <si>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</si>
  <si>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</si>
  <si>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</si>
  <si>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</si>
  <si>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</si>
  <si>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</si>
  <si>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</si>
  <si>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</si>
  <si>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</si>
  <si>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</si>
  <si>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</si>
  <si>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</si>
  <si>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</si>
  <si>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</si>
  <si>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</si>
  <si>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</si>
  <si>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</si>
  <si>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</si>
  <si>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</si>
  <si>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</si>
  <si>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</si>
  <si>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</si>
  <si>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</si>
  <si>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</si>
  <si>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</si>
  <si>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</si>
  <si>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</si>
  <si>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</si>
  <si>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</si>
  <si>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</si>
  <si>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</si>
  <si>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</si>
  <si>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</si>
  <si>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</si>
  <si>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</si>
  <si>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</si>
  <si>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</si>
  <si>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</si>
  <si>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</si>
  <si>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</si>
  <si>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</si>
  <si>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</si>
  <si>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</si>
  <si>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</si>
  <si>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</si>
  <si>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</si>
  <si>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</si>
  <si>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</si>
  <si>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</si>
  <si>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</si>
  <si>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</si>
  <si>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</si>
  <si>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</si>
  <si>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</si>
  <si>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</si>
  <si>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</si>
  <si>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</si>
  <si>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</si>
  <si>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</si>
  <si>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</si>
  <si>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</si>
  <si>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</si>
  <si>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</si>
  <si>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</si>
  <si>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</si>
  <si>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</si>
  <si>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</si>
  <si>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</si>
  <si>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</si>
  <si>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</si>
  <si>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</si>
  <si>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</si>
  <si>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</si>
  <si>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</si>
  <si>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</si>
  <si>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</si>
  <si>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</si>
  <si>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</si>
  <si>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</si>
  <si>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</si>
  <si>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</si>
  <si>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</si>
  <si>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</si>
  <si>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</si>
  <si>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</si>
  <si>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</si>
  <si>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</si>
  <si>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</si>
  <si>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</si>
  <si>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</si>
  <si>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</si>
  <si>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</si>
  <si>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</si>
  <si>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</si>
  <si>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</si>
  <si>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</si>
  <si>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</si>
  <si>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</si>
  <si>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</si>
  <si>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</si>
  <si>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</si>
  <si>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</si>
  <si>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</si>
  <si>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</si>
  <si>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</si>
  <si>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</si>
  <si>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</si>
  <si>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</si>
  <si>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</si>
  <si>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</si>
  <si>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</si>
  <si>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</si>
  <si>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</si>
  <si>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</si>
  <si>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</si>
  <si>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</si>
  <si>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</si>
  <si>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</si>
  <si>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</si>
  <si>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</si>
  <si>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</si>
  <si>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</si>
  <si>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</si>
  <si>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</si>
  <si>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</si>
  <si>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</si>
  <si>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</si>
  <si>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</si>
  <si>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</si>
  <si>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</si>
  <si>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</si>
  <si>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</si>
  <si>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</si>
  <si>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</si>
  <si>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</si>
  <si>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</si>
  <si>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</si>
  <si>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</si>
  <si>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</si>
  <si>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</si>
  <si>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</si>
  <si>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</si>
  <si>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</si>
  <si>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</si>
  <si>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</si>
  <si>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</si>
  <si>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</si>
  <si>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</si>
  <si>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</si>
  <si>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</si>
  <si>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</si>
  <si>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</si>
  <si>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</si>
  <si>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</si>
  <si>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</si>
  <si>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</si>
  <si>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</si>
  <si>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</si>
  <si>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</si>
  <si>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</si>
  <si>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</si>
  <si>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</si>
  <si>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</si>
  <si>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</si>
  <si>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</si>
  <si>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</si>
  <si>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</si>
  <si>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</si>
  <si>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</si>
  <si>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</si>
  <si>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</si>
  <si>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</si>
  <si>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</si>
  <si>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</si>
  <si>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</si>
  <si>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</si>
  <si>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</si>
  <si>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</si>
  <si>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</si>
  <si>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</si>
  <si>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</si>
  <si>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</si>
  <si>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</si>
  <si>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</si>
  <si>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</si>
  <si>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</si>
  <si>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</si>
  <si>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</si>
  <si>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</si>
  <si>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</si>
  <si>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</si>
  <si>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</si>
  <si>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</si>
  <si>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</si>
  <si>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</si>
  <si>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</si>
  <si>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</si>
  <si>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</si>
  <si>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</si>
  <si>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</si>
  <si>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</si>
  <si>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</si>
  <si>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</si>
  <si>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</si>
  <si>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</si>
  <si>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</si>
  <si>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</si>
  <si>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</si>
  <si>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</si>
  <si>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</si>
  <si>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</si>
  <si>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</si>
  <si>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</si>
  <si>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</si>
  <si>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</si>
  <si>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</si>
  <si>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</si>
  <si>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</si>
  <si>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</si>
  <si>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</si>
  <si>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</si>
  <si>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</si>
  <si>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</si>
  <si>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</si>
  <si>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</si>
  <si>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</si>
  <si>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</si>
  <si>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</si>
  <si>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</si>
  <si>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</si>
  <si>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</si>
  <si>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</si>
  <si>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</si>
  <si>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</si>
  <si>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</si>
  <si>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</si>
  <si>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</si>
  <si>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</si>
  <si>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</si>
  <si>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</si>
  <si>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</si>
  <si>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</si>
  <si>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</si>
  <si>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</si>
  <si>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</si>
  <si>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</si>
  <si>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</si>
  <si>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</si>
  <si>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</si>
  <si>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</si>
  <si>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</si>
  <si>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</si>
  <si>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</si>
  <si>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</si>
  <si>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</si>
  <si>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</si>
  <si>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</si>
  <si>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</si>
  <si>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</si>
  <si>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</si>
  <si>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</si>
  <si>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</si>
  <si>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</si>
  <si>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</si>
  <si>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</si>
  <si>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</si>
  <si>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</si>
  <si>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</si>
  <si>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</si>
  <si>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</si>
  <si>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</si>
  <si>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</si>
  <si>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</si>
  <si>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</si>
  <si>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</si>
  <si>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</si>
  <si>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</si>
  <si>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</si>
  <si>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</si>
  <si>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</si>
  <si>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</si>
  <si>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</si>
  <si>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</si>
  <si>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</si>
  <si>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</si>
  <si>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</si>
  <si>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</si>
  <si>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</si>
  <si>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</si>
  <si>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</si>
  <si>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</si>
  <si>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</si>
  <si>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</si>
  <si>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</si>
  <si>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</si>
  <si>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</si>
  <si>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</si>
  <si>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</si>
  <si>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</si>
  <si>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</si>
  <si>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</si>
  <si>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</si>
  <si>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</si>
  <si>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</si>
  <si>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</si>
  <si>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</si>
  <si>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</si>
  <si>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</si>
  <si>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</si>
  <si>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</si>
  <si>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</si>
  <si>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</si>
  <si>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</si>
  <si>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</si>
  <si>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</si>
  <si>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</si>
  <si>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</si>
  <si>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</si>
  <si>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</si>
  <si>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</si>
  <si>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</si>
  <si>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</si>
  <si>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</si>
  <si>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</si>
  <si>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</si>
  <si>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</si>
  <si>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</si>
  <si>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</si>
  <si>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</si>
  <si>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</si>
  <si>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</si>
  <si>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</si>
  <si>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</si>
  <si>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</si>
  <si>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</si>
  <si>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</si>
  <si>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</si>
  <si>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</si>
  <si>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</si>
  <si>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</si>
  <si>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</si>
  <si>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</si>
  <si>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</si>
  <si>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</si>
  <si>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</si>
  <si>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</si>
  <si>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</si>
  <si>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</si>
  <si>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</si>
  <si>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</si>
  <si>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</si>
  <si>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</si>
  <si>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</si>
  <si>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</si>
  <si>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</si>
  <si>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</si>
  <si>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</si>
  <si>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</si>
  <si>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</si>
  <si>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</si>
  <si>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</si>
  <si>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</si>
  <si>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</si>
  <si>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</si>
  <si>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</si>
  <si>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</si>
  <si>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</si>
  <si>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</si>
  <si>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</si>
  <si>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</si>
  <si>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</si>
  <si>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</si>
  <si>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</si>
  <si>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</si>
  <si>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</si>
  <si>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</si>
  <si>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</si>
  <si>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</si>
  <si>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</si>
  <si>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</si>
  <si>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</si>
  <si>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</si>
  <si>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</si>
  <si>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</si>
  <si>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</si>
  <si>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</si>
  <si>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</si>
  <si>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</si>
  <si>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</si>
  <si>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</si>
  <si>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</si>
  <si>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</si>
  <si>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</si>
  <si>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</si>
  <si>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</si>
  <si>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</si>
  <si>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</si>
  <si>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</si>
  <si>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</si>
  <si>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</si>
  <si>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</si>
  <si>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</si>
  <si>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</si>
  <si>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</si>
  <si>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</si>
  <si>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</si>
  <si>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</si>
  <si>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</si>
  <si>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</si>
  <si>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</si>
  <si>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</si>
  <si>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</si>
  <si>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</si>
  <si>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</si>
  <si>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</si>
  <si>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</si>
  <si>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</si>
  <si>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</si>
  <si>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</si>
  <si>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</si>
  <si>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</si>
  <si>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</si>
  <si>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</si>
  <si>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</si>
  <si>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</si>
  <si>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</si>
  <si>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</si>
  <si>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</si>
  <si>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</si>
  <si>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</si>
  <si>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</si>
  <si>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</si>
  <si>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</si>
  <si>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</si>
  <si>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</si>
  <si>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</si>
  <si>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</si>
  <si>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</si>
  <si>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</si>
  <si>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</si>
  <si>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</si>
  <si>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</si>
  <si>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</si>
  <si>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</si>
  <si>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</si>
  <si>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</si>
  <si>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</si>
  <si>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</si>
  <si>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</si>
  <si>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</si>
  <si>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</si>
  <si>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</si>
  <si>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</si>
  <si>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</si>
  <si>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</si>
  <si>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</si>
  <si>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</si>
  <si>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</si>
  <si>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</si>
  <si>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</si>
  <si>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</si>
  <si>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</si>
  <si>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</si>
  <si>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</si>
  <si>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</si>
  <si>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</si>
  <si>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</si>
  <si>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</si>
  <si>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</si>
  <si>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</si>
  <si>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</si>
  <si>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</si>
  <si>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</si>
  <si>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</si>
  <si>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</si>
  <si>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</si>
  <si>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</si>
  <si>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</si>
  <si>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</si>
  <si>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</si>
  <si>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</si>
  <si>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</si>
  <si>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</si>
  <si>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</si>
  <si>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</si>
  <si>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</si>
  <si>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</si>
  <si>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</si>
  <si>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</si>
  <si>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</si>
  <si>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</si>
  <si>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</si>
  <si>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</si>
  <si>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</si>
  <si>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</si>
  <si>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</si>
  <si>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</si>
  <si>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</si>
  <si>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</si>
  <si>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</si>
  <si>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</si>
  <si>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</si>
  <si>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</si>
  <si>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</si>
  <si>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</si>
  <si>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</si>
  <si>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</si>
  <si>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</si>
  <si>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</si>
  <si>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</si>
  <si>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</si>
  <si>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</si>
  <si>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</si>
  <si>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</si>
  <si>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</si>
  <si>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</si>
  <si>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</si>
  <si>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</si>
  <si>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</si>
  <si>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</si>
  <si>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</si>
  <si>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</si>
  <si>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</si>
  <si>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</si>
  <si>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</si>
  <si>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</si>
  <si>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</si>
  <si>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</si>
  <si>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</si>
  <si>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</si>
  <si>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</si>
  <si>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</si>
  <si>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</si>
  <si>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</si>
  <si>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</si>
  <si>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</si>
  <si>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</si>
  <si>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</si>
  <si>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</si>
  <si>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</si>
  <si>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</si>
  <si>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</si>
  <si>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</si>
  <si>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</si>
  <si>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</si>
  <si>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</si>
  <si>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</si>
  <si>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</si>
  <si>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</si>
  <si>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</si>
  <si>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</si>
  <si>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</si>
  <si>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</si>
  <si>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</si>
  <si>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</si>
  <si>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</si>
  <si>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</si>
  <si>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</si>
  <si>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</si>
  <si>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</si>
  <si>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</si>
  <si>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</si>
  <si>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</si>
  <si>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</si>
  <si>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</si>
  <si>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</si>
  <si>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</si>
  <si>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</si>
  <si>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</si>
  <si>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</si>
  <si>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</si>
  <si>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</si>
  <si>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</si>
  <si>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</si>
  <si>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</si>
  <si>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</si>
  <si>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</si>
  <si>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</si>
  <si>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</si>
  <si>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</si>
  <si>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</si>
  <si>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</si>
  <si>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</si>
  <si>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</si>
  <si>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</si>
  <si>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</si>
  <si>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</si>
  <si>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</si>
  <si>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</si>
  <si>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</si>
  <si>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</si>
  <si>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</si>
  <si>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</si>
  <si>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</si>
  <si>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</si>
  <si>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</si>
  <si>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</si>
  <si>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</si>
  <si>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</si>
  <si>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</si>
  <si>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</si>
  <si>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</si>
  <si>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</si>
  <si>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</si>
  <si>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</si>
  <si>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</si>
  <si>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</si>
  <si>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</si>
  <si>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</si>
  <si>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</si>
  <si>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</si>
  <si>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</si>
  <si>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</si>
  <si>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</si>
  <si>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</si>
  <si>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</si>
  <si>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</si>
  <si>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</si>
  <si>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</si>
  <si>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</si>
  <si>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</si>
  <si>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</si>
  <si>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</si>
  <si>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</si>
  <si>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</si>
  <si>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</si>
  <si>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</si>
  <si>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</si>
  <si>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</si>
  <si>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</si>
  <si>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</si>
  <si>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</si>
  <si>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</si>
  <si>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</si>
  <si>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</si>
  <si>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</si>
  <si>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</si>
  <si>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</si>
  <si>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</si>
  <si>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</si>
  <si>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</si>
  <si>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</si>
  <si>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</si>
  <si>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</si>
  <si>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</si>
  <si>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</si>
  <si>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</si>
  <si>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</si>
  <si>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</si>
  <si>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</si>
  <si>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</si>
  <si>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</si>
  <si>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</si>
  <si>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</si>
  <si>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</si>
  <si>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</si>
  <si>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</si>
  <si>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</si>
  <si>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</si>
  <si>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</si>
  <si>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</si>
  <si>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</si>
  <si>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</si>
  <si>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</si>
  <si>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</si>
  <si>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</si>
  <si>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</si>
  <si>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</si>
  <si>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</si>
  <si>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</si>
  <si>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</si>
  <si>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</si>
  <si>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</si>
  <si>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</si>
  <si>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</si>
  <si>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</si>
  <si>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</si>
  <si>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</si>
  <si>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</si>
  <si>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</si>
  <si>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</si>
  <si>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</si>
  <si>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</si>
  <si>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</si>
  <si>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</si>
  <si>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</si>
  <si>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</si>
  <si>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</si>
  <si>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</si>
  <si>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</si>
  <si>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</si>
  <si>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</si>
  <si>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</si>
  <si>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</si>
  <si>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</si>
  <si>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</si>
  <si>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</si>
  <si>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</si>
  <si>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</si>
  <si>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</si>
  <si>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</si>
  <si>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</si>
  <si>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</si>
  <si>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</si>
  <si>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</si>
  <si>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</si>
  <si>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</si>
  <si>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</si>
  <si>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</si>
  <si>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</si>
  <si>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</si>
  <si>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</si>
  <si>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</si>
  <si>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</si>
  <si>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</si>
  <si>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</si>
  <si>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</si>
  <si>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</si>
  <si>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</si>
  <si>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</si>
  <si>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</si>
  <si>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</si>
  <si>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</si>
  <si>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</si>
  <si>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</si>
  <si>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</si>
  <si>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</si>
  <si>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</si>
  <si>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</si>
  <si>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</si>
  <si>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</si>
  <si>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</si>
  <si>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</si>
  <si>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</si>
  <si>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</si>
  <si>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</si>
  <si>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</si>
  <si>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</si>
  <si>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</si>
  <si>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</si>
  <si>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</si>
  <si>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</si>
  <si>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</si>
  <si>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</si>
  <si>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</si>
  <si>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</si>
  <si>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</si>
  <si>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</si>
  <si>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</si>
  <si>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</si>
  <si>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</si>
  <si>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</si>
  <si>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</si>
  <si>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</si>
  <si>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</si>
  <si>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</si>
  <si>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</si>
  <si>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</si>
  <si>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</si>
  <si>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</si>
  <si>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</si>
  <si>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</si>
  <si>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</si>
  <si>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</si>
  <si>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</si>
  <si>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</si>
  <si>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</si>
  <si>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</si>
  <si>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</si>
  <si>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</si>
  <si>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</si>
  <si>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</si>
  <si>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</si>
  <si>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</si>
  <si>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</si>
  <si>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</si>
  <si>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</si>
  <si>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</si>
  <si>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</si>
  <si>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</si>
  <si>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</si>
  <si>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</si>
  <si>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</si>
  <si>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</si>
  <si>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</si>
  <si>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</si>
  <si>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</si>
  <si>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</si>
  <si>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</si>
  <si>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</si>
  <si>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</si>
  <si>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</si>
  <si>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</si>
  <si>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</si>
  <si>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</si>
  <si>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</si>
  <si>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</si>
  <si>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</si>
  <si>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</si>
  <si>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</si>
  <si>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</si>
  <si>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</si>
  <si>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</si>
  <si>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</si>
  <si>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</si>
  <si>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</si>
  <si>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</si>
  <si>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</si>
  <si>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</si>
  <si>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</si>
  <si>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</si>
  <si>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</si>
  <si>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</si>
  <si>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</si>
  <si>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</si>
  <si>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</si>
  <si>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</si>
  <si>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</si>
  <si>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</si>
  <si>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</si>
  <si>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</si>
  <si>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</si>
  <si>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</si>
  <si>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</si>
  <si>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</si>
  <si>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</si>
  <si>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</si>
  <si>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</si>
  <si>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</si>
  <si>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</si>
  <si>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</si>
  <si>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</si>
  <si>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</si>
  <si>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</si>
  <si>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</si>
  <si>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</si>
  <si>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</si>
  <si>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</si>
  <si>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</si>
  <si>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</si>
  <si>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</si>
  <si>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</si>
  <si>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</si>
  <si>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</si>
  <si>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</si>
  <si>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</si>
  <si>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</si>
  <si>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</si>
  <si>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</si>
  <si>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</si>
  <si>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</si>
  <si>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</si>
  <si>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</si>
  <si>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</si>
  <si>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</si>
  <si>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</si>
  <si>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</si>
  <si>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</si>
  <si>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</si>
  <si>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</si>
  <si>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</si>
  <si>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</si>
  <si>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</si>
  <si>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</si>
  <si>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</si>
  <si>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</si>
  <si>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</si>
  <si>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</si>
  <si>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</si>
  <si>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</si>
  <si>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</si>
  <si>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</si>
  <si>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</si>
  <si>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</si>
  <si>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</si>
  <si>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</si>
  <si>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</si>
  <si>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</si>
  <si>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</si>
  <si>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</si>
  <si>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</si>
  <si>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</si>
  <si>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</si>
  <si>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</si>
  <si>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</si>
  <si>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</si>
  <si>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</si>
  <si>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</si>
  <si>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</si>
  <si>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</si>
  <si>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</si>
  <si>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</si>
  <si>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</si>
  <si>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</si>
  <si>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</si>
  <si>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</si>
  <si>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</si>
  <si>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</si>
  <si>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</si>
  <si>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</si>
  <si>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</si>
  <si>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</si>
  <si>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</si>
  <si>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</si>
  <si>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</si>
  <si>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</si>
  <si>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</si>
  <si>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</si>
  <si>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</si>
  <si>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</si>
  <si>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</si>
  <si>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</si>
  <si>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</si>
  <si>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</si>
  <si>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</si>
  <si>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</si>
  <si>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</si>
  <si>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</si>
  <si>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</si>
  <si>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</si>
  <si>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</si>
  <si>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</si>
  <si>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</si>
  <si>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</si>
  <si>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</si>
  <si>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</si>
  <si>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</si>
  <si>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</si>
  <si>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</si>
  <si>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</si>
  <si>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</si>
  <si>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</si>
  <si>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</si>
  <si>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</si>
  <si>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</si>
  <si>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</si>
  <si>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</si>
  <si>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</si>
  <si>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</si>
  <si>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</si>
  <si>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</si>
  <si>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</si>
  <si>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</si>
  <si>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</si>
  <si>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</si>
  <si>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</si>
  <si>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</si>
  <si>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</si>
  <si>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</si>
  <si>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</si>
  <si>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</si>
  <si>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</si>
  <si>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</si>
  <si>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</si>
  <si>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</si>
  <si>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</si>
  <si>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</si>
  <si>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</si>
  <si>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</si>
  <si>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</si>
  <si>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</si>
  <si>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</si>
  <si>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</si>
  <si>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</si>
  <si>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</si>
  <si>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</si>
  <si>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</si>
  <si>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</si>
  <si>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</si>
  <si>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</si>
  <si>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</si>
  <si>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</si>
  <si>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</si>
  <si>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</si>
  <si>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</si>
  <si>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</si>
  <si>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</si>
  <si>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</si>
  <si>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</si>
  <si>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</si>
  <si>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</si>
  <si>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</si>
  <si>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</si>
  <si>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</si>
  <si>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</si>
  <si>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</si>
  <si>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</si>
  <si>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</si>
  <si>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</si>
  <si>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</si>
  <si>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</si>
  <si>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</si>
  <si>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</si>
  <si>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</si>
  <si>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</si>
  <si>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</si>
  <si>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</si>
  <si>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</si>
  <si>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</si>
  <si>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</si>
  <si>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</si>
  <si>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</si>
  <si>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</si>
  <si>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</si>
  <si>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</si>
  <si>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</si>
  <si>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</si>
  <si>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</si>
  <si>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</si>
  <si>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</si>
  <si>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</si>
  <si>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</si>
  <si>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</si>
  <si>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</si>
  <si>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</si>
  <si>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</si>
  <si>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</si>
  <si>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</si>
  <si>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</si>
  <si>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</si>
  <si>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</si>
  <si>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</si>
  <si>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</si>
  <si>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</si>
  <si>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</si>
  <si>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</si>
  <si>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</si>
  <si>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</si>
  <si>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</si>
  <si>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</si>
  <si>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</si>
  <si>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</si>
  <si>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</si>
  <si>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</si>
  <si>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</si>
  <si>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</si>
  <si>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</si>
  <si>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</si>
  <si>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</si>
  <si>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</si>
  <si>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</si>
  <si>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</si>
  <si>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</si>
  <si>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</si>
  <si>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</si>
  <si>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</si>
  <si>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</si>
  <si>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</si>
  <si>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</si>
  <si>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</si>
  <si>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</si>
  <si>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</si>
  <si>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</si>
  <si>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</si>
  <si>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</si>
  <si>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</si>
  <si>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</si>
  <si>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</si>
  <si>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</si>
  <si>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</si>
  <si>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</si>
  <si>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</si>
  <si>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</si>
  <si>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</si>
  <si>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</si>
  <si>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</si>
  <si>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</si>
  <si>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</si>
  <si>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</si>
  <si>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</si>
  <si>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</si>
  <si>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</si>
  <si>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</si>
  <si>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</si>
  <si>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</si>
  <si>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</si>
  <si>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</si>
  <si>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</si>
  <si>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</si>
  <si>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</si>
  <si>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</si>
  <si>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</si>
  <si>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</si>
  <si>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</si>
  <si>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</si>
  <si>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</si>
  <si>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</si>
  <si>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</si>
  <si>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</si>
  <si>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</si>
  <si>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</si>
  <si>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</si>
  <si>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</si>
  <si>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</si>
  <si>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</si>
  <si>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</si>
  <si>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</si>
  <si>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</si>
  <si>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</si>
  <si>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</si>
  <si>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</si>
  <si>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</si>
  <si>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</si>
  <si>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</si>
  <si>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</si>
  <si>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</si>
  <si>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</si>
  <si>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</si>
  <si>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</si>
  <si>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</si>
  <si>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</si>
  <si>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</si>
  <si>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</si>
  <si>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</si>
  <si>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</si>
  <si>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</si>
  <si>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</si>
  <si>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</si>
  <si>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</si>
  <si>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</si>
  <si>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</si>
  <si>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</si>
  <si>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</si>
  <si>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</si>
  <si>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</si>
  <si>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</si>
  <si>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</si>
  <si>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</si>
  <si>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</si>
  <si>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</si>
  <si>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</si>
  <si>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</si>
  <si>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</si>
  <si>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</si>
  <si>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</si>
  <si>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</si>
  <si>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</si>
  <si>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</si>
  <si>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</si>
  <si>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</si>
  <si>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</si>
  <si>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</si>
  <si>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</si>
  <si>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</si>
  <si>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</si>
  <si>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</si>
  <si>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</si>
  <si>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</si>
  <si>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</si>
  <si>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</si>
  <si>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</si>
  <si>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</si>
  <si>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</si>
  <si>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</si>
  <si>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</si>
  <si>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</si>
  <si>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</si>
  <si>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</si>
  <si>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</si>
  <si>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</si>
  <si>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</si>
  <si>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</si>
  <si>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</si>
  <si>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</si>
  <si>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</si>
  <si>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</si>
  <si>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</si>
  <si>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</si>
  <si>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</si>
  <si>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</si>
  <si>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</si>
  <si>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</si>
  <si>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</si>
  <si>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</si>
  <si>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</si>
  <si>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</si>
  <si>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</si>
  <si>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</si>
  <si>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</si>
  <si>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</si>
  <si>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</si>
  <si>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</si>
  <si>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</si>
  <si>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</si>
  <si>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</si>
  <si>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</si>
  <si>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</si>
  <si>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</si>
  <si>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</si>
  <si>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</si>
  <si>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</si>
  <si>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</si>
  <si>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</si>
  <si>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</si>
  <si>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</si>
  <si>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</si>
  <si>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</si>
  <si>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</si>
  <si>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</si>
  <si>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</si>
  <si>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</si>
  <si>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</si>
  <si>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</si>
  <si>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</si>
  <si>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</si>
  <si>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</si>
  <si>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</si>
  <si>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</si>
  <si>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</si>
  <si>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</si>
  <si>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</si>
  <si>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</si>
  <si>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</si>
  <si>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</si>
  <si>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</si>
  <si>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</si>
  <si>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</si>
  <si>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</si>
  <si>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</si>
  <si>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</si>
  <si>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</si>
  <si>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</si>
  <si>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</si>
  <si>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</si>
  <si>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</si>
  <si>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</si>
  <si>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</si>
  <si>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</si>
  <si>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</si>
  <si>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</si>
  <si>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</si>
  <si>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</si>
  <si>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</si>
  <si>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</si>
  <si>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</si>
  <si>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</si>
  <si>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</si>
  <si>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</si>
  <si>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</si>
  <si>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</si>
  <si>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</si>
  <si>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</si>
  <si>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</si>
  <si>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</si>
  <si>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</si>
  <si>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</si>
  <si>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</si>
  <si>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</si>
  <si>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</si>
  <si>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</si>
  <si>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</si>
  <si>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</si>
  <si>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</si>
  <si>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</si>
  <si>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</si>
  <si>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</si>
  <si>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</si>
  <si>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</si>
  <si>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</si>
  <si>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</si>
  <si>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</si>
  <si>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</si>
  <si>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</si>
  <si>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</si>
  <si>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</si>
  <si>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</si>
  <si>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</si>
  <si>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</si>
  <si>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</si>
  <si>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</si>
  <si>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</si>
  <si>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</si>
  <si>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</si>
  <si>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</si>
  <si>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</si>
  <si>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</si>
  <si>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</si>
  <si>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</si>
  <si>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</si>
  <si>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</si>
  <si>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</si>
  <si>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</si>
  <si>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</si>
  <si>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</si>
  <si>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</si>
  <si>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</si>
  <si>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</si>
  <si>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</si>
  <si>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</si>
  <si>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</si>
  <si>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</si>
  <si>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</si>
  <si>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</si>
  <si>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</si>
  <si>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</si>
  <si>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</si>
  <si>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</si>
  <si>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</si>
  <si>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</si>
  <si>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</si>
  <si>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</si>
  <si>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</si>
  <si>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</si>
  <si>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</si>
  <si>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</si>
  <si>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</si>
  <si>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</si>
  <si>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</si>
  <si>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</si>
  <si>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</si>
  <si>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</si>
  <si>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</si>
  <si>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</si>
  <si>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</si>
  <si>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</si>
  <si>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</si>
  <si>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</si>
  <si>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</si>
  <si>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</si>
  <si>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</si>
  <si>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</si>
  <si>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</si>
  <si>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</si>
  <si>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</si>
  <si>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</si>
  <si>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</si>
  <si>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</si>
  <si>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</si>
  <si>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</si>
  <si>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</si>
  <si>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</si>
  <si>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</si>
  <si>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</si>
  <si>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</si>
  <si>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</si>
  <si>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</si>
  <si>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</si>
  <si>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</si>
  <si>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</si>
  <si>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</si>
  <si>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</si>
  <si>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</si>
  <si>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</si>
  <si>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</si>
  <si>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</si>
  <si>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</si>
  <si>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</si>
  <si>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</si>
  <si>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</si>
  <si>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</si>
  <si>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</si>
  <si>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</si>
  <si>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</si>
  <si>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</si>
  <si>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</si>
  <si>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</si>
  <si>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</si>
  <si>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</si>
  <si>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</si>
  <si>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</si>
  <si>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</si>
  <si>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</si>
  <si>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</si>
  <si>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</si>
  <si>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</si>
  <si>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</si>
  <si>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</si>
  <si>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</si>
  <si>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</si>
  <si>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</si>
  <si>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</si>
  <si>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</si>
  <si>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</si>
  <si>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</si>
  <si>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</si>
  <si>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</si>
  <si>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</si>
  <si>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</si>
  <si>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</si>
  <si>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</si>
  <si>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</si>
  <si>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</si>
  <si>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</si>
  <si>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</si>
  <si>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</si>
  <si>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</si>
  <si>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</si>
  <si>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</si>
  <si>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</si>
  <si>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</si>
  <si>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</si>
  <si>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</si>
  <si>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</si>
  <si>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</si>
  <si>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</si>
  <si>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</si>
  <si>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</si>
  <si>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</si>
  <si>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</si>
  <si>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</si>
  <si>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</si>
  <si>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</si>
  <si>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</si>
  <si>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</si>
  <si>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</si>
  <si>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</si>
  <si>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</si>
  <si>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</si>
  <si>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</si>
  <si>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</si>
  <si>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</si>
  <si>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</si>
  <si>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</si>
  <si>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</si>
  <si>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</si>
  <si>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</si>
  <si>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</si>
  <si>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</si>
  <si>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</si>
  <si>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</si>
  <si>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</si>
  <si>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</si>
  <si>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</si>
  <si>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</si>
  <si>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</si>
  <si>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</si>
  <si>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</si>
  <si>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</si>
  <si>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</si>
  <si>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</si>
  <si>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</si>
  <si>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</si>
  <si>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</si>
  <si>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</si>
  <si>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</si>
  <si>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</si>
  <si>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</si>
  <si>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</si>
  <si>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</si>
  <si>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</si>
  <si>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</si>
  <si>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</si>
  <si>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</si>
  <si>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</si>
  <si>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</si>
  <si>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</si>
  <si>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</si>
  <si>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</si>
  <si>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</si>
  <si>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</si>
  <si>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</si>
  <si>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</si>
  <si>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</si>
  <si>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</si>
  <si>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</si>
  <si>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</si>
  <si>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</si>
  <si>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</si>
  <si>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</si>
  <si>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</si>
  <si>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</si>
  <si>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</si>
  <si>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</si>
  <si>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</si>
  <si>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</si>
  <si>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</si>
  <si>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</si>
  <si>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</si>
  <si>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</si>
  <si>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</si>
  <si>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</si>
  <si>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</si>
  <si>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</si>
  <si>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</si>
  <si>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</si>
  <si>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</si>
  <si>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</si>
  <si>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</si>
  <si>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</si>
  <si>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</si>
  <si>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</si>
  <si>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</si>
  <si>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</si>
  <si>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</si>
  <si>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</si>
  <si>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</si>
  <si>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</si>
  <si>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</si>
  <si>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</si>
  <si>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</si>
  <si>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</si>
  <si>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</si>
  <si>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</si>
  <si>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</si>
  <si>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</si>
  <si>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</si>
  <si>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</si>
  <si>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</si>
  <si>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</si>
  <si>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</si>
  <si>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</si>
  <si>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</si>
  <si>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</si>
  <si>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</si>
  <si>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</si>
  <si>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</si>
  <si>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</si>
  <si>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</si>
  <si>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</si>
  <si>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</si>
  <si>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</si>
  <si>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</si>
  <si>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</si>
  <si>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</si>
  <si>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</si>
  <si>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</si>
  <si>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</si>
  <si>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</si>
  <si>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</si>
  <si>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</si>
  <si>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</si>
  <si>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</si>
  <si>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</si>
  <si>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</si>
  <si>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</si>
  <si>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</si>
  <si>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</si>
  <si>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</si>
  <si>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</si>
  <si>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</si>
  <si>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</si>
  <si>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</si>
  <si>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</si>
  <si>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</si>
  <si>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</si>
  <si>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</si>
  <si>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</si>
  <si>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</si>
  <si>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</si>
  <si>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</si>
  <si>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</si>
  <si>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</si>
  <si>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</si>
  <si>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</si>
  <si>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</si>
  <si>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</si>
  <si>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</si>
  <si>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</si>
  <si>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</si>
  <si>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</si>
  <si>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</si>
  <si>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</si>
  <si>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</si>
  <si>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</si>
  <si>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</si>
  <si>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</si>
  <si>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</si>
  <si>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</si>
  <si>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</si>
  <si>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</si>
  <si>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</si>
  <si>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</si>
  <si>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</si>
  <si>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</si>
  <si>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</si>
  <si>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</si>
  <si>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</si>
  <si>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</si>
  <si>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</si>
  <si>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</si>
  <si>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</si>
  <si>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</si>
  <si>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</si>
  <si>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</si>
  <si>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</si>
  <si>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</si>
  <si>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</si>
  <si>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</si>
  <si>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</si>
  <si>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</si>
  <si>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</si>
  <si>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</si>
  <si>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</si>
  <si>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</si>
  <si>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</si>
  <si>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</si>
  <si>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</si>
  <si>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</si>
  <si>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</si>
  <si>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</si>
  <si>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</si>
  <si>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</si>
  <si>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</si>
  <si>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</si>
  <si>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</si>
  <si>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</si>
  <si>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</si>
  <si>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</si>
  <si>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</si>
  <si>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</si>
  <si>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</si>
  <si>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</si>
  <si>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</si>
  <si>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</si>
  <si>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</si>
  <si>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</si>
  <si>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</si>
  <si>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</si>
  <si>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</si>
  <si>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</si>
  <si>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</si>
  <si>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</si>
  <si>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</si>
  <si>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</si>
  <si>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</si>
  <si>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</si>
  <si>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</si>
  <si>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</si>
  <si>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</si>
  <si>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</si>
  <si>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</si>
  <si>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</si>
  <si>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</si>
  <si>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</si>
  <si>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</si>
  <si>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</si>
  <si>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</si>
  <si>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</si>
  <si>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</si>
  <si>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</si>
  <si>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</si>
  <si>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</si>
  <si>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</si>
  <si>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</si>
  <si>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</si>
  <si>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</si>
  <si>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</si>
  <si>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</si>
  <si>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</si>
  <si>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</si>
  <si>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</si>
  <si>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</si>
  <si>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</si>
  <si>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</si>
  <si>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</si>
  <si>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</si>
  <si>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</si>
  <si>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</si>
  <si>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</si>
  <si>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</si>
  <si>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</si>
  <si>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</si>
  <si>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</si>
  <si>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</si>
  <si>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</si>
  <si>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</si>
  <si>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</si>
  <si>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</si>
  <si>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</si>
  <si>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</si>
  <si>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</si>
  <si>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</si>
  <si>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</si>
  <si>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</si>
  <si>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</si>
  <si>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</si>
  <si>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</si>
  <si>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</si>
  <si>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</si>
  <si>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</si>
  <si>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</si>
  <si>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</si>
  <si>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</si>
  <si>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</si>
  <si>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</si>
  <si>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</si>
  <si>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</si>
  <si>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</si>
  <si>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</si>
  <si>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</si>
  <si>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</si>
  <si>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</si>
  <si>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</si>
  <si>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</si>
  <si>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</si>
  <si>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</si>
  <si>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</si>
  <si>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</si>
  <si>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</si>
  <si>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</si>
  <si>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</si>
  <si>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</si>
  <si>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</si>
  <si>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</si>
  <si>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</si>
  <si>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</si>
  <si>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</si>
  <si>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</si>
  <si>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</si>
  <si>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</si>
  <si>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</si>
  <si>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</si>
  <si>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</si>
  <si>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</si>
  <si>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</si>
  <si>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</si>
  <si>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</si>
  <si>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</si>
  <si>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</si>
  <si>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</si>
  <si>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</si>
  <si>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</si>
  <si>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</si>
  <si>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</si>
  <si>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</si>
  <si>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</si>
  <si>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</si>
  <si>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</si>
  <si>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</si>
  <si>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</si>
  <si>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</si>
  <si>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</si>
  <si>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</si>
  <si>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</si>
  <si>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</si>
  <si>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</si>
  <si>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</si>
  <si>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</si>
  <si>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</si>
  <si>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</si>
  <si>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</si>
  <si>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</si>
  <si>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</si>
  <si>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</si>
  <si>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</si>
  <si>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</si>
  <si>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</si>
  <si>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</si>
  <si>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</si>
  <si>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</si>
  <si>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</si>
  <si>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</si>
  <si>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</si>
  <si>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</si>
  <si>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</si>
  <si>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</si>
  <si>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</si>
  <si>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</si>
  <si>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</si>
  <si>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</si>
  <si>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</si>
  <si>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</si>
  <si>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</si>
  <si>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</si>
  <si>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</si>
  <si>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</si>
  <si>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</si>
  <si>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</si>
  <si>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</si>
  <si>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</si>
  <si>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</si>
  <si>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</si>
  <si>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</si>
  <si>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</si>
  <si>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</si>
  <si>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</si>
  <si>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</si>
  <si>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</si>
  <si>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</si>
  <si>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</si>
  <si>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</si>
  <si>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</si>
  <si>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</si>
  <si>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</si>
  <si>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</si>
  <si>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</si>
  <si>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</si>
  <si>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</si>
  <si>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</si>
  <si>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</si>
  <si>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</si>
  <si>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</si>
  <si>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</si>
  <si>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</si>
  <si>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</si>
  <si>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</si>
  <si>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</si>
  <si>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</si>
  <si>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</si>
  <si>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</si>
  <si>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</si>
  <si>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</si>
  <si>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</si>
  <si>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</si>
  <si>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</si>
  <si>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</si>
  <si>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</si>
  <si>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</si>
  <si>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</si>
  <si>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</si>
  <si>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</si>
  <si>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</si>
  <si>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</si>
  <si>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</si>
  <si>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</si>
  <si>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</si>
  <si>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</si>
  <si>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</si>
  <si>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</si>
  <si>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</si>
  <si>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</si>
  <si>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</si>
  <si>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</si>
  <si>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</si>
  <si>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</si>
  <si>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</si>
  <si>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</si>
  <si>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</si>
  <si>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</si>
  <si>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</si>
  <si>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</si>
  <si>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</si>
  <si>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</si>
  <si>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</si>
  <si>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</si>
  <si>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</si>
  <si>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</si>
  <si>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</si>
  <si>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</si>
  <si>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</si>
  <si>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</si>
  <si>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</si>
  <si>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</si>
  <si>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</si>
  <si>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</si>
  <si>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</si>
  <si>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</si>
  <si>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</si>
  <si>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</si>
  <si>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</si>
  <si>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</si>
  <si>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</si>
  <si>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</si>
  <si>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</si>
  <si>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</si>
  <si>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</si>
  <si>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</si>
  <si>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</si>
  <si>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</si>
  <si>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</si>
  <si>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</si>
  <si>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</si>
  <si>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</si>
  <si>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</si>
  <si>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</si>
  <si>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</si>
  <si>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</si>
  <si>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</si>
  <si>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</si>
  <si>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</si>
  <si>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</si>
  <si>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</si>
  <si>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</si>
  <si>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</si>
  <si>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</si>
  <si>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</si>
  <si>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</si>
  <si>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</si>
  <si>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</si>
  <si>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</si>
  <si>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</si>
  <si>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</si>
  <si>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</si>
  <si>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</si>
  <si>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</si>
  <si>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</si>
  <si>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</si>
  <si>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</si>
  <si>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</si>
  <si>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</si>
  <si>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</si>
  <si>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</si>
  <si>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</si>
  <si>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</si>
  <si>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</si>
  <si>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</si>
  <si>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</si>
  <si>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</si>
  <si>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</si>
  <si>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</si>
  <si>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</si>
  <si>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</si>
  <si>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</si>
  <si>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</si>
  <si>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</si>
  <si>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</si>
  <si>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</si>
  <si>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</si>
  <si>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</si>
  <si>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</si>
  <si>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</si>
  <si>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</si>
  <si>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</si>
  <si>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</si>
  <si>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</si>
  <si>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</si>
  <si>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</si>
  <si>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</si>
  <si>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</si>
  <si>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</si>
  <si>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</si>
  <si>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</si>
  <si>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</si>
  <si>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</si>
  <si>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</si>
  <si>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</si>
  <si>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</si>
  <si>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</si>
  <si>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</si>
  <si>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</si>
  <si>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</si>
  <si>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</si>
  <si>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</si>
  <si>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</si>
  <si>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</si>
  <si>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</si>
  <si>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</si>
  <si>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</si>
  <si>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</si>
  <si>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</si>
  <si>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</si>
  <si>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</si>
  <si>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</si>
  <si>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</si>
  <si>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</si>
  <si>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</si>
  <si>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</si>
  <si>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</si>
  <si>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</si>
  <si>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</si>
  <si>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</si>
  <si>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</si>
  <si>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</si>
  <si>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</si>
  <si>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</si>
  <si>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</si>
  <si>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</si>
  <si>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</si>
  <si>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</si>
  <si>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</si>
  <si>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</si>
  <si>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</si>
  <si>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</si>
  <si>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</si>
  <si>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</si>
  <si>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</si>
  <si>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</si>
  <si>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</si>
  <si>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</si>
  <si>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</si>
  <si>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</si>
  <si>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</si>
  <si>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</si>
  <si>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</si>
  <si>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</si>
  <si>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</si>
  <si>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</si>
  <si>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</si>
  <si>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</si>
  <si>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</si>
  <si>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</si>
  <si>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</si>
  <si>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</si>
  <si>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</si>
  <si>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</si>
  <si>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</si>
  <si>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</si>
  <si>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</si>
  <si>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</si>
  <si>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</si>
  <si>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</si>
  <si>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</si>
  <si>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</si>
  <si>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</si>
  <si>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</si>
  <si>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</si>
  <si>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</si>
  <si>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</si>
  <si>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</si>
  <si>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</si>
  <si>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</si>
  <si>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</si>
  <si>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</si>
  <si>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</si>
  <si>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</si>
  <si>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</si>
  <si>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</si>
  <si>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</si>
  <si>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</si>
  <si>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</si>
  <si>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</si>
  <si>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</si>
  <si>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</si>
  <si>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</si>
  <si>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</si>
  <si>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</si>
  <si>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</si>
  <si>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</si>
  <si>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</si>
  <si>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</si>
  <si>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</si>
  <si>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</si>
  <si>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</si>
  <si>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</si>
  <si>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</si>
  <si>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</si>
  <si>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</si>
  <si>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</si>
  <si>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</si>
  <si>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</si>
  <si>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</si>
  <si>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</si>
  <si>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</si>
  <si>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</si>
  <si>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</si>
  <si>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</si>
  <si>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</si>
  <si>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</si>
  <si>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</si>
  <si>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</si>
  <si>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</si>
  <si>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</si>
  <si>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</si>
  <si>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</si>
  <si>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</si>
  <si>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</si>
  <si>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</si>
  <si>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</si>
  <si>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</si>
  <si>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</si>
  <si>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</si>
  <si>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</si>
  <si>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</si>
  <si>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</si>
  <si>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</si>
  <si>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</si>
  <si>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</si>
  <si>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</si>
  <si>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</si>
  <si>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</si>
  <si>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</si>
  <si>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</si>
  <si>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</si>
  <si>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</si>
  <si>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</si>
  <si>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</si>
  <si>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</si>
  <si>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</si>
  <si>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</si>
  <si>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</si>
  <si>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</si>
  <si>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</si>
  <si>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</si>
  <si>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</si>
  <si>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</si>
  <si>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</si>
  <si>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</si>
  <si>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</si>
  <si>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</si>
  <si>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</si>
  <si>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</si>
  <si>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</si>
  <si>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</si>
  <si>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</si>
  <si>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</si>
  <si>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</si>
  <si>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</si>
  <si>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</si>
  <si>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</si>
  <si>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</si>
  <si>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</si>
  <si>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</si>
  <si>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</si>
  <si>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</si>
  <si>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</si>
  <si>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</si>
  <si>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</si>
  <si>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</si>
  <si>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</si>
  <si>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</si>
  <si>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</si>
  <si>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</si>
  <si>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</si>
  <si>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</si>
  <si>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</si>
  <si>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</si>
  <si>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</si>
  <si>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</si>
  <si>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</si>
  <si>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</si>
  <si>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</si>
  <si>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</si>
  <si>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</si>
  <si>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</si>
  <si>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</si>
  <si>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</si>
  <si>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</si>
  <si>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</si>
  <si>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</si>
  <si>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</si>
  <si>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</si>
  <si>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</si>
  <si>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</si>
  <si>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</si>
  <si>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</si>
  <si>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</si>
  <si>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</si>
  <si>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</si>
  <si>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</si>
  <si>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</si>
  <si>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</si>
  <si>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</si>
  <si>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</si>
  <si>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</si>
  <si>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</si>
  <si>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</si>
  <si>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</si>
  <si>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</si>
  <si>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</si>
  <si>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</si>
  <si>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</si>
  <si>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</si>
  <si>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</si>
  <si>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</si>
  <si>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</si>
  <si>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</si>
  <si>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</si>
  <si>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</si>
  <si>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</si>
  <si>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</si>
  <si>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</si>
  <si>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</si>
  <si>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</si>
  <si>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</si>
  <si>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</si>
  <si>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</si>
  <si>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</si>
  <si>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</si>
  <si>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</si>
  <si>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</si>
  <si>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</si>
  <si>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</si>
  <si>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</si>
  <si>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</si>
  <si>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</si>
  <si>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</si>
  <si>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</si>
  <si>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</si>
  <si>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</si>
  <si>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</si>
  <si>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</si>
  <si>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</si>
  <si>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</si>
  <si>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</si>
  <si>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</si>
  <si>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</si>
  <si>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</si>
  <si>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</si>
  <si>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</si>
  <si>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</si>
  <si>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</si>
  <si>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</si>
  <si>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</si>
  <si>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</si>
  <si>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</si>
  <si>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</si>
  <si>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</si>
  <si>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</si>
  <si>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</si>
  <si>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</si>
  <si>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</si>
  <si>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</si>
  <si>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</si>
  <si>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</si>
  <si>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</si>
  <si>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</si>
  <si>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</si>
  <si>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</si>
  <si>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</si>
  <si>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</si>
  <si>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</si>
  <si>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</si>
  <si>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</si>
  <si>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</si>
  <si>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</si>
  <si>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</si>
  <si>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</si>
  <si>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</si>
  <si>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</si>
  <si>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</si>
  <si>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</si>
  <si>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</si>
  <si>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</si>
  <si>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</si>
  <si>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</si>
  <si>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</si>
  <si>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</si>
  <si>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</si>
  <si>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</si>
  <si>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</si>
  <si>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</si>
  <si>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</si>
  <si>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</si>
  <si>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</si>
  <si>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</si>
  <si>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</si>
  <si>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</si>
  <si>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</si>
  <si>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</si>
  <si>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</si>
  <si>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</si>
  <si>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</si>
  <si>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</si>
  <si>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</si>
  <si>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</si>
  <si>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</si>
  <si>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</si>
  <si>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</si>
  <si>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</si>
  <si>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</si>
  <si>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</si>
  <si>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</si>
  <si>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</si>
  <si>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</si>
  <si>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</si>
  <si>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</si>
  <si>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</si>
  <si>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</si>
  <si>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</si>
  <si>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</si>
  <si>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</si>
  <si>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</si>
  <si>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</si>
  <si>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</si>
  <si>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</si>
  <si>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</si>
  <si>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</si>
  <si>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</si>
  <si>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</si>
  <si>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</si>
  <si>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</si>
  <si>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</si>
  <si>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</si>
  <si>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</si>
  <si>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</si>
  <si>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</si>
  <si>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</si>
  <si>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</si>
  <si>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</si>
  <si>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</si>
  <si>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</si>
  <si>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</si>
  <si>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</si>
  <si>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</si>
  <si>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</si>
  <si>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</si>
  <si>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</si>
  <si>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</si>
  <si>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</si>
  <si>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</si>
  <si>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</si>
  <si>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</si>
  <si>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</si>
  <si>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</si>
  <si>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</si>
  <si>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</si>
  <si>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</si>
  <si>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</si>
  <si>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</si>
  <si>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</si>
  <si>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</si>
  <si>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</si>
  <si>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</si>
  <si>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</si>
  <si>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</si>
  <si>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</si>
  <si>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</si>
  <si>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</si>
  <si>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</si>
  <si>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</si>
  <si>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</si>
  <si>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</si>
  <si>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</si>
  <si>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</si>
  <si>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</si>
  <si>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</si>
  <si>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</si>
  <si>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</si>
  <si>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</si>
  <si>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</si>
  <si>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</si>
  <si>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</si>
  <si>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</si>
  <si>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</si>
  <si>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</si>
  <si>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</si>
  <si>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</si>
  <si>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</si>
  <si>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</si>
  <si>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</si>
  <si>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</si>
  <si>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</si>
  <si>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</si>
  <si>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</si>
  <si>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</si>
  <si>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</si>
  <si>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</si>
  <si>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</si>
  <si>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</si>
  <si>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</si>
  <si>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</si>
  <si>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</si>
  <si>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</si>
  <si>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</si>
  <si>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</si>
  <si>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</si>
  <si>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</si>
  <si>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</si>
  <si>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</si>
  <si>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</si>
  <si>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</si>
  <si>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</si>
  <si>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</si>
  <si>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</si>
  <si>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</si>
  <si>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</si>
  <si>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</si>
  <si>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</si>
  <si>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</si>
  <si>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</si>
  <si>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</si>
  <si>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</si>
  <si>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</si>
  <si>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</si>
  <si>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</si>
  <si>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</si>
  <si>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</si>
  <si>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</si>
  <si>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</si>
  <si>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</si>
  <si>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</si>
  <si>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</si>
  <si>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</si>
  <si>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</si>
  <si>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</si>
  <si>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</si>
  <si>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</si>
  <si>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</si>
  <si>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</si>
  <si>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</si>
  <si>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</si>
  <si>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</si>
  <si>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</si>
  <si>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</si>
  <si>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</si>
  <si>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</si>
  <si>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</si>
  <si>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</si>
  <si>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</si>
  <si>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</si>
  <si>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</si>
  <si>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</si>
  <si>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</si>
  <si>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</si>
  <si>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</si>
  <si>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</si>
  <si>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</si>
  <si>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</si>
  <si>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</si>
  <si>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</si>
  <si>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</si>
  <si>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</si>
  <si>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</si>
  <si>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</si>
  <si>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</si>
  <si>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</si>
  <si>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</si>
  <si>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</si>
  <si>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</si>
  <si>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</si>
  <si>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</si>
  <si>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</si>
  <si>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</si>
  <si>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</si>
  <si>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</si>
  <si>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</si>
  <si>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</si>
  <si>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</si>
  <si>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</si>
  <si>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</si>
  <si>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</si>
  <si>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</si>
  <si>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</si>
  <si>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</si>
  <si>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</si>
  <si>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</si>
  <si>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</si>
  <si>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</si>
  <si>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</si>
  <si>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</si>
  <si>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</si>
  <si>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</si>
  <si>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</si>
  <si>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</si>
  <si>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</si>
  <si>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</si>
  <si>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</si>
  <si>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</si>
  <si>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</si>
  <si>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</si>
  <si>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</si>
  <si>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</si>
  <si>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</si>
  <si>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</si>
  <si>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</si>
  <si>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</si>
  <si>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</si>
  <si>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</si>
  <si>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</si>
  <si>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</si>
  <si>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</si>
  <si>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</si>
  <si>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</si>
  <si>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</si>
  <si>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</si>
  <si>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</si>
  <si>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</si>
  <si>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</si>
  <si>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</si>
  <si>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</si>
  <si>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</si>
  <si>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</si>
  <si>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</si>
  <si>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</si>
  <si>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</si>
  <si>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</si>
  <si>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</si>
  <si>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</si>
  <si>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</si>
  <si>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</si>
  <si>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</si>
  <si>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</si>
  <si>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</si>
  <si>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</si>
  <si>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</si>
  <si>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</si>
  <si>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</si>
  <si>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</si>
  <si>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</si>
  <si>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</si>
  <si>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</si>
  <si>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</si>
  <si>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</si>
  <si>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</si>
  <si>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</si>
  <si>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</si>
  <si>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</si>
  <si>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</si>
  <si>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</si>
  <si>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</si>
  <si>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</si>
  <si>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</si>
  <si>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</si>
  <si>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</si>
  <si>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</si>
  <si>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</si>
  <si>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</si>
  <si>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</si>
  <si>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</si>
  <si>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</si>
  <si>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</si>
  <si>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</si>
  <si>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</si>
  <si>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</si>
  <si>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</si>
  <si>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</si>
  <si>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</si>
  <si>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</si>
  <si>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</si>
  <si>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</si>
  <si>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</si>
  <si>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</si>
  <si>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</si>
  <si>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</si>
  <si>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</si>
  <si>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</si>
  <si>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</si>
  <si>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</si>
  <si>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</si>
  <si>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</si>
  <si>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</si>
  <si>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</si>
  <si>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</si>
  <si>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</si>
  <si>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</si>
  <si>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</si>
  <si>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</si>
  <si>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</si>
  <si>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</si>
  <si>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</si>
  <si>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</si>
  <si>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</si>
  <si>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</si>
  <si>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</si>
  <si>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</si>
  <si>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</si>
  <si>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</si>
  <si>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</si>
  <si>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</si>
  <si>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</si>
  <si>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</si>
  <si>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</si>
  <si>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</si>
  <si>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</si>
  <si>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</si>
  <si>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</si>
  <si>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</si>
  <si>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</si>
  <si>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</si>
  <si>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</si>
  <si>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</si>
  <si>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</si>
  <si>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</si>
  <si>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</si>
  <si>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</si>
  <si>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</si>
  <si>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</si>
  <si>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</si>
  <si>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</si>
  <si>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</si>
  <si>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</si>
  <si>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</si>
  <si>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</si>
  <si>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</si>
  <si>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</si>
  <si>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</si>
  <si>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</si>
  <si>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</si>
  <si>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</si>
  <si>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</si>
  <si>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</si>
  <si>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</si>
  <si>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</si>
  <si>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</si>
  <si>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</si>
  <si>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</si>
  <si>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</si>
  <si>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</si>
  <si>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</si>
  <si>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</si>
  <si>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</si>
  <si>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</si>
  <si>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</si>
  <si>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</si>
  <si>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</si>
  <si>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</si>
  <si>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</si>
  <si>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</si>
  <si>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</si>
  <si>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</si>
  <si>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</si>
  <si>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</si>
  <si>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</si>
  <si>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</si>
  <si>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</si>
  <si>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</si>
  <si>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</si>
  <si>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</si>
  <si>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</si>
  <si>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</si>
  <si>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</si>
  <si>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</si>
  <si>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</si>
  <si>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</si>
  <si>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</si>
  <si>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</si>
  <si>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</si>
  <si>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</si>
  <si>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</si>
  <si>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</si>
  <si>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</si>
  <si>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</si>
  <si>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</si>
  <si>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</si>
  <si>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</si>
  <si>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</si>
  <si>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</si>
  <si>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</si>
  <si>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</si>
  <si>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</si>
  <si>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</si>
  <si>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</si>
  <si>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</si>
  <si>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</si>
  <si>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</si>
  <si>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</si>
  <si>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</si>
  <si>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</si>
  <si>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</si>
  <si>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</si>
  <si>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</si>
  <si>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</si>
  <si>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</si>
  <si>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</si>
  <si>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</si>
  <si>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</si>
  <si>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</si>
  <si>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</si>
  <si>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</si>
  <si>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</si>
  <si>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</si>
  <si>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</si>
  <si>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</si>
  <si>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</si>
  <si>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</si>
  <si>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</si>
  <si>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</si>
  <si>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</si>
  <si>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</si>
  <si>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</si>
  <si>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</si>
  <si>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</si>
  <si>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</si>
  <si>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</si>
  <si>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</si>
  <si>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</si>
  <si>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</si>
  <si>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</si>
  <si>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</si>
  <si>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</si>
  <si>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</si>
  <si>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</si>
  <si>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</si>
  <si>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</si>
  <si>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</si>
  <si>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</si>
  <si>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</si>
  <si>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</si>
  <si>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</si>
  <si>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</si>
  <si>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</si>
  <si>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</si>
  <si>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</si>
  <si>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</si>
  <si>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</si>
  <si>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</si>
  <si>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</si>
  <si>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</si>
  <si>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</si>
  <si>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</si>
  <si>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</si>
  <si>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</si>
  <si>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</si>
  <si>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</si>
  <si>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</si>
  <si>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</si>
  <si>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</si>
  <si>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</si>
  <si>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</si>
  <si>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</si>
  <si>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</si>
  <si>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</si>
  <si>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</si>
  <si>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</si>
  <si>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</si>
  <si>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</si>
  <si>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</si>
  <si>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</si>
  <si>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</si>
  <si>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</si>
  <si>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</si>
  <si>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</si>
  <si>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</si>
  <si>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</si>
  <si>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</si>
  <si>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</si>
  <si>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</si>
  <si>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</si>
  <si>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</si>
  <si>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</si>
  <si>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</si>
  <si>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</si>
  <si>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</si>
  <si>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</si>
  <si>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</si>
  <si>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</si>
  <si>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</si>
  <si>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</si>
  <si>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</si>
  <si>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</si>
  <si>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</si>
  <si>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</si>
  <si>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</si>
  <si>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</si>
  <si>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</si>
  <si>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</si>
  <si>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</si>
  <si>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</si>
  <si>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</si>
  <si>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</si>
  <si>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</si>
  <si>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</si>
  <si>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</si>
  <si>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</si>
  <si>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</si>
  <si>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</si>
  <si>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</si>
  <si>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</si>
  <si>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</si>
  <si>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</si>
  <si>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</si>
  <si>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</si>
  <si>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</si>
  <si>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</si>
  <si>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</si>
  <si>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</si>
  <si>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</si>
  <si>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</si>
  <si>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</si>
  <si>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</si>
  <si>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</si>
  <si>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</si>
  <si>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</si>
  <si>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</si>
  <si>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</si>
  <si>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</si>
  <si>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</si>
  <si>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</si>
  <si>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</si>
  <si>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</si>
  <si>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</si>
  <si>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</si>
  <si>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</si>
  <si>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</si>
  <si>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</si>
  <si>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</si>
  <si>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</si>
  <si>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</si>
  <si>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</si>
  <si>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</si>
  <si>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</si>
  <si>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</si>
  <si>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</si>
  <si>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</si>
  <si>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</si>
  <si>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</si>
  <si>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</si>
  <si>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</si>
  <si>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</si>
  <si>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</si>
  <si>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</si>
  <si>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</si>
  <si>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</si>
  <si>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</si>
  <si>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</si>
  <si>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</si>
  <si>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</si>
  <si>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</si>
  <si>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</si>
  <si>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</si>
  <si>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</si>
  <si>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</si>
  <si>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</si>
  <si>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</si>
  <si>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</si>
  <si>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</si>
  <si>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</si>
  <si>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</si>
  <si>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</si>
  <si>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</si>
  <si>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</si>
  <si>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</si>
  <si>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</si>
  <si>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</si>
  <si>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</si>
  <si>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</si>
  <si>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</si>
  <si>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</si>
  <si>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</si>
  <si>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</si>
  <si>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</si>
  <si>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</si>
  <si>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</si>
  <si>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</si>
  <si>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</si>
  <si>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</si>
  <si>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</si>
  <si>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</si>
  <si>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</si>
  <si>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</si>
  <si>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</si>
  <si>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</si>
  <si>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</si>
  <si>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</si>
  <si>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</si>
  <si>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</si>
  <si>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</si>
  <si>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</si>
  <si>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</si>
  <si>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</si>
  <si>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</si>
  <si>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</si>
  <si>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</si>
  <si>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</si>
  <si>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</si>
  <si>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</si>
  <si>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</si>
  <si>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</si>
  <si>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</si>
  <si>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</si>
  <si>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</si>
  <si>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</si>
  <si>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</si>
  <si>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</si>
  <si>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</si>
  <si>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</si>
  <si>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</si>
  <si>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</si>
  <si>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</si>
  <si>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</si>
  <si>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</si>
  <si>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</si>
  <si>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</si>
  <si>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</si>
  <si>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</si>
  <si>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</si>
  <si>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</si>
  <si>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</si>
  <si>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</si>
  <si>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</si>
  <si>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</si>
  <si>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</si>
  <si>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</si>
  <si>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</si>
  <si>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</si>
  <si>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</si>
  <si>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</si>
  <si>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</si>
  <si>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</si>
  <si>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</si>
  <si>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</si>
  <si>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</si>
  <si>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</si>
  <si>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</si>
  <si>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</si>
  <si>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</si>
  <si>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</si>
  <si>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</si>
  <si>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</si>
  <si>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</si>
  <si>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</si>
  <si>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</si>
  <si>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</si>
  <si>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</si>
  <si>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</si>
  <si>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</si>
  <si>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</si>
  <si>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</si>
  <si>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</si>
  <si>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</si>
  <si>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</si>
  <si>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</si>
  <si>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</si>
  <si>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</si>
  <si>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</si>
  <si>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</si>
  <si>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</si>
  <si>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</si>
  <si>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</si>
  <si>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</si>
  <si>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</si>
  <si>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</si>
  <si>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</si>
  <si>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</si>
  <si>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</si>
  <si>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</si>
  <si>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</si>
  <si>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</si>
  <si>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</si>
  <si>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</si>
  <si>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</si>
  <si>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</si>
  <si>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</si>
  <si>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</si>
  <si>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</si>
  <si>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</si>
  <si>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</si>
  <si>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</si>
  <si>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</si>
  <si>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</si>
  <si>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</si>
  <si>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</si>
  <si>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</si>
  <si>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</si>
  <si>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</si>
  <si>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</si>
  <si>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</si>
  <si>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</si>
  <si>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</si>
  <si>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</si>
  <si>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</si>
  <si>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</si>
  <si>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</si>
  <si>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</si>
  <si>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</si>
  <si>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</si>
  <si>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</si>
  <si>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</si>
  <si>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</si>
  <si>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</si>
  <si>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</si>
  <si>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</si>
  <si>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</si>
  <si>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</si>
  <si>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</si>
  <si>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</si>
  <si>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</si>
  <si>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</si>
  <si>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</si>
  <si>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</si>
  <si>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</si>
  <si>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</si>
  <si>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</si>
  <si>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</si>
  <si>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</si>
  <si>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</si>
  <si>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</si>
  <si>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</si>
  <si>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</si>
  <si>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</si>
  <si>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</si>
  <si>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</si>
  <si>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</si>
  <si>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</si>
  <si>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</si>
  <si>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</si>
  <si>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</si>
  <si>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</si>
  <si>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</si>
  <si>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</si>
  <si>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</si>
  <si>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</si>
  <si>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</si>
  <si>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</si>
  <si>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</si>
  <si>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</si>
  <si>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</si>
  <si>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</si>
  <si>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</si>
  <si>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</si>
  <si>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</si>
  <si>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</si>
  <si>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</si>
  <si>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</si>
  <si>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</si>
  <si>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</si>
  <si>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</si>
  <si>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</si>
  <si>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</si>
  <si>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</si>
  <si>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</si>
  <si>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</si>
  <si>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</si>
  <si>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</si>
  <si>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</si>
  <si>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</si>
  <si>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</si>
  <si>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</si>
  <si>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</si>
  <si>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</si>
  <si>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</si>
  <si>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</si>
  <si>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</si>
  <si>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</si>
  <si>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</si>
  <si>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</si>
  <si>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</si>
  <si>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</si>
  <si>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</si>
  <si>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</si>
  <si>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</si>
  <si>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</si>
  <si>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</si>
  <si>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</si>
  <si>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</si>
  <si>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</si>
  <si>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</si>
  <si>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</si>
  <si>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</si>
  <si>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</si>
  <si>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</si>
  <si>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</si>
  <si>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</si>
  <si>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</si>
  <si>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</si>
  <si>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</si>
  <si>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</si>
  <si>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</si>
  <si>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</si>
  <si>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</si>
  <si>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</si>
  <si>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</si>
  <si>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</si>
  <si>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</si>
  <si>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</si>
  <si>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</si>
  <si>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</si>
  <si>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</si>
  <si>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</si>
  <si>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</si>
  <si>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</si>
  <si>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</si>
  <si>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</si>
  <si>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</si>
  <si>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</si>
  <si>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</si>
  <si>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</si>
  <si>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</si>
  <si>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</si>
  <si>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</si>
  <si>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</si>
  <si>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</si>
  <si>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</si>
  <si>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</si>
  <si>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</si>
  <si>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</si>
  <si>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</si>
  <si>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</si>
  <si>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</si>
  <si>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</si>
  <si>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</si>
  <si>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</si>
  <si>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</si>
  <si>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</si>
  <si>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</si>
  <si>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</si>
  <si>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</si>
  <si>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</si>
  <si>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</si>
  <si>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</si>
  <si>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</si>
  <si>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</si>
  <si>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</si>
  <si>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</si>
  <si>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</si>
  <si>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</si>
  <si>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</si>
  <si>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</si>
  <si>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</si>
  <si>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</si>
  <si>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</si>
  <si>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</si>
  <si>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</si>
  <si>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</si>
  <si>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</si>
  <si>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</si>
  <si>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</si>
  <si>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</si>
  <si>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</si>
  <si>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</si>
  <si>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</si>
  <si>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</si>
  <si>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</si>
  <si>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</si>
  <si>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</si>
  <si>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</si>
  <si>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</si>
  <si>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</si>
  <si>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</si>
  <si>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</si>
  <si>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</si>
  <si>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</si>
  <si>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</si>
  <si>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</si>
  <si>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</si>
  <si>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</si>
  <si>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</si>
  <si>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</si>
  <si>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</si>
  <si>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</si>
  <si>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</si>
  <si>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</si>
  <si>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</si>
  <si>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</si>
  <si>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</si>
  <si>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</si>
  <si>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</si>
  <si>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</si>
  <si>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</si>
  <si>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</si>
  <si>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</si>
  <si>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</si>
  <si>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</si>
  <si>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</si>
  <si>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</si>
  <si>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</si>
  <si>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</si>
  <si>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</si>
  <si>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</si>
  <si>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</si>
  <si>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</si>
  <si>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</si>
  <si>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</si>
  <si>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</si>
  <si>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</si>
  <si>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</si>
  <si>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</si>
  <si>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</si>
  <si>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</si>
  <si>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</si>
  <si>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</si>
  <si>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</si>
  <si>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</si>
  <si>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</si>
  <si>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</si>
  <si>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</si>
  <si>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</si>
  <si>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</si>
  <si>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</si>
  <si>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</si>
  <si>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</si>
  <si>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</si>
  <si>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</si>
  <si>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</si>
  <si>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</si>
  <si>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</si>
  <si>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</si>
  <si>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</si>
  <si>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</si>
  <si>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</si>
  <si>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</si>
  <si>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</si>
  <si>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</si>
  <si>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</si>
  <si>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</si>
  <si>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</si>
  <si>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</si>
  <si>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</si>
  <si>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</si>
  <si>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</si>
  <si>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</si>
  <si>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</si>
  <si>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</si>
  <si>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</si>
  <si>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</si>
  <si>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</si>
  <si>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</si>
  <si>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</si>
  <si>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</si>
  <si>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</si>
  <si>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</si>
  <si>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</si>
  <si>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</si>
  <si>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</si>
  <si>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</si>
  <si>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</si>
  <si>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</si>
  <si>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</si>
  <si>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</si>
  <si>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</si>
  <si>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</si>
  <si>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</si>
  <si>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</si>
  <si>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</si>
  <si>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</si>
  <si>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</si>
  <si>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</si>
  <si>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</si>
  <si>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</si>
  <si>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</si>
  <si>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</si>
  <si>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</si>
  <si>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</si>
  <si>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</si>
  <si>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</si>
  <si>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</si>
  <si>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</si>
  <si>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</si>
  <si>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</si>
  <si>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</si>
  <si>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</si>
  <si>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</si>
  <si>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</si>
  <si>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</si>
  <si>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</si>
  <si>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</si>
  <si>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</si>
  <si>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</si>
  <si>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</si>
  <si>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</si>
  <si>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</si>
  <si>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</si>
  <si>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</si>
  <si>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</si>
  <si>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</si>
  <si>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</si>
  <si>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</si>
  <si>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</si>
  <si>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</si>
  <si>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</si>
  <si>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</si>
  <si>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</si>
  <si>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</si>
  <si>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</si>
  <si>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</si>
  <si>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</si>
  <si>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</si>
  <si>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</si>
  <si>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</si>
  <si>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</si>
  <si>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</si>
  <si>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</si>
  <si>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</si>
  <si>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</si>
  <si>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</si>
  <si>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</si>
  <si>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</si>
  <si>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</si>
  <si>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</si>
  <si>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</si>
  <si>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</si>
  <si>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</si>
  <si>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</si>
  <si>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</si>
  <si>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</si>
  <si>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</si>
  <si>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</si>
  <si>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</si>
  <si>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</si>
  <si>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</si>
  <si>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</si>
  <si>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</si>
  <si>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</si>
  <si>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</si>
  <si>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</si>
  <si>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</si>
  <si>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</si>
  <si>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</si>
  <si>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</si>
  <si>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</si>
  <si>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</si>
  <si>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</si>
  <si>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</si>
  <si>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</si>
  <si>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</si>
  <si>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</si>
  <si>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</si>
  <si>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</si>
  <si>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</si>
  <si>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</si>
  <si>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</si>
  <si>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</si>
  <si>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</si>
  <si>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</si>
  <si>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</si>
  <si>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</si>
  <si>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</si>
  <si>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</si>
  <si>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</si>
  <si>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</si>
  <si>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</si>
  <si>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</si>
  <si>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</si>
  <si>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</si>
  <si>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</si>
  <si>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</si>
  <si>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</si>
  <si>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</si>
  <si>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</si>
  <si>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</si>
  <si>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</si>
  <si>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</si>
  <si>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</si>
  <si>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</si>
  <si>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</si>
  <si>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</si>
  <si>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</si>
  <si>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</si>
  <si>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</si>
  <si>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</si>
  <si>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</si>
  <si>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</si>
  <si>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</si>
  <si>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</si>
  <si>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</si>
  <si>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</si>
  <si>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</si>
  <si>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</si>
  <si>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</si>
  <si>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</si>
  <si>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</si>
  <si>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</si>
  <si>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</si>
  <si>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</si>
  <si>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</si>
  <si>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</si>
  <si>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</si>
  <si>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</si>
  <si>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</si>
  <si>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</si>
  <si>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</si>
  <si>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</si>
  <si>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</si>
  <si>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</si>
  <si>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</si>
  <si>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</si>
  <si>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</si>
  <si>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</si>
  <si>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</si>
  <si>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</si>
  <si>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</si>
  <si>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</si>
  <si>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</si>
  <si>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</si>
  <si>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</si>
  <si>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</si>
  <si>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</si>
  <si>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</si>
  <si>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</si>
  <si>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</si>
  <si>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</si>
  <si>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</si>
  <si>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</si>
  <si>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</si>
  <si>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</si>
  <si>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</si>
  <si>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</si>
  <si>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</si>
  <si>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</si>
  <si>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</si>
  <si>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</si>
  <si>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</si>
  <si>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</si>
  <si>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</si>
  <si>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</si>
  <si>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</si>
  <si>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</si>
  <si>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</si>
  <si>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</si>
  <si>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</si>
  <si>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</si>
  <si>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</si>
  <si>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</si>
  <si>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</si>
  <si>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</si>
  <si>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</si>
  <si>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</si>
  <si>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</si>
  <si>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</si>
  <si>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</si>
  <si>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</si>
  <si>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</si>
  <si>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</si>
  <si>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</si>
  <si>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</si>
  <si>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</si>
  <si>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</si>
  <si>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</si>
  <si>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</si>
  <si>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</si>
  <si>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</si>
  <si>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</si>
  <si>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</si>
  <si>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</si>
  <si>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</si>
  <si>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</si>
  <si>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</si>
  <si>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</si>
  <si>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</si>
  <si>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</si>
  <si>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</si>
  <si>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</si>
  <si>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</si>
  <si>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</si>
  <si>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</si>
  <si>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</si>
  <si>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</si>
  <si>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</si>
  <si>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</si>
  <si>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</si>
  <si>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</si>
  <si>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</si>
  <si>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</si>
  <si>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</si>
  <si>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</si>
  <si>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</si>
  <si>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</si>
  <si>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</si>
  <si>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</si>
  <si>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</si>
  <si>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</si>
  <si>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</si>
  <si>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</si>
  <si>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</si>
  <si>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</si>
  <si>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</si>
  <si>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</si>
  <si>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</si>
  <si>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</si>
  <si>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</si>
  <si>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</si>
  <si>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</si>
  <si>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</si>
  <si>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</si>
  <si>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</si>
  <si>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</si>
  <si>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</si>
  <si>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</si>
  <si>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</si>
  <si>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</si>
  <si>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</si>
  <si>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</si>
  <si>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</si>
  <si>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</si>
  <si>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</si>
  <si>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</si>
  <si>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</si>
  <si>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</si>
  <si>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</si>
  <si>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</si>
  <si>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</si>
  <si>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</si>
  <si>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</si>
  <si>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</si>
  <si>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</si>
  <si>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</si>
  <si>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</si>
  <si>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</si>
  <si>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</si>
  <si>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</si>
  <si>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</si>
  <si>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</si>
  <si>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</si>
  <si>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</si>
  <si>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</si>
  <si>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Zhuhai Founder Tech.Hi-Density Electronic Co.,Ltd.</t>
  </si>
  <si>
    <t>PCB on which contain Au and Tin element, e.g. Gold plating, Immersing Gold or HAL.</t>
  </si>
  <si>
    <t>FounderPCB Industry Park, Fushan Industry Zone, Qianwu, Doumen, Zhuhai, China</t>
  </si>
  <si>
    <t>honor.Han</t>
  </si>
  <si>
    <t>hanxz@founderpcb.com</t>
  </si>
  <si>
    <t xml:space="preserve">‘+86 756 5658735 </t>
  </si>
  <si>
    <t>QA Manager</t>
  </si>
  <si>
    <t>NO</t>
    <phoneticPr fontId="98" type="noConversion"/>
  </si>
  <si>
    <t>CID001147</t>
    <phoneticPr fontId="2" type="noConversion"/>
  </si>
  <si>
    <t>No.48, Dongfu Road, Suzhou Industrial Park</t>
    <phoneticPr fontId="2" type="noConversion"/>
  </si>
  <si>
    <t>Suzhou</t>
    <phoneticPr fontId="2" type="noConversion"/>
  </si>
  <si>
    <t>Jiangsu sheng</t>
    <phoneticPr fontId="2" type="noConversion"/>
  </si>
  <si>
    <t>南康区龙华乡龙华工业园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</si>
</sst>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9"/>
      <name val="宋体"/>
      <family val="3"/>
      <charset val="134"/>
    </font>
    <font>
      <u/>
      <sz val="10"/>
      <color indexed="12"/>
      <name val="宋体"/>
      <family val="3"/>
      <charset val="134"/>
      <scheme val="major"/>
    </font>
    <font>
      <sz val="10"/>
      <name val="宋体"/>
      <family val="3"/>
      <charset val="134"/>
      <scheme val="major"/>
    </font>
    <font>
      <sz val="10"/>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8" fillId="0" borderId="0"/>
    <xf numFmtId="0" fontId="88"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8"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80" fontId="2" fillId="0" borderId="0"/>
    <xf numFmtId="180"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8" fillId="0" borderId="0"/>
    <xf numFmtId="0" fontId="88" fillId="0" borderId="0"/>
    <xf numFmtId="0" fontId="88" fillId="0" borderId="0"/>
    <xf numFmtId="180" fontId="88"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80"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0" borderId="19" xfId="0" applyFont="1" applyBorder="1" applyAlignment="1" applyProtection="1">
      <alignmen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xf>
    <xf numFmtId="0" fontId="0" fillId="33" borderId="42" xfId="0" applyFont="1" applyFill="1" applyBorder="1" applyAlignment="1" applyProtection="1">
      <alignment horizontal="left" vertical="center" wrapText="1"/>
      <protection locked="0"/>
    </xf>
    <xf numFmtId="0" fontId="0" fillId="0" borderId="57" xfId="0" applyFont="1" applyBorder="1" applyAlignment="1" applyProtection="1">
      <alignment vertical="center" wrapText="1"/>
      <protection locked="0"/>
    </xf>
    <xf numFmtId="0" fontId="0" fillId="33" borderId="19" xfId="0" applyFont="1" applyFill="1" applyBorder="1" applyAlignment="1" applyProtection="1">
      <alignment horizontal="left" vertical="center" wrapText="1"/>
      <protection locked="0"/>
    </xf>
    <xf numFmtId="0" fontId="28" fillId="0" borderId="0" xfId="0" applyFont="1" applyFill="1" applyBorder="1" applyAlignment="1" applyProtection="1">
      <alignment vertical="center" wrapText="1"/>
      <protection locked="0"/>
    </xf>
    <xf numFmtId="0" fontId="0" fillId="0" borderId="0" xfId="0" applyFill="1" applyAlignment="1" applyProtection="1">
      <alignmen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99" fillId="33" borderId="61" xfId="487" applyFont="1" applyFill="1" applyBorder="1" applyAlignment="1" applyProtection="1">
      <alignment horizontal="left" vertical="center" wrapText="1"/>
      <protection locked="0"/>
    </xf>
    <xf numFmtId="0" fontId="100" fillId="33" borderId="10" xfId="0" applyFont="1" applyFill="1" applyBorder="1" applyAlignment="1" applyProtection="1">
      <alignment horizontal="left" vertical="center" wrapText="1"/>
      <protection locked="0"/>
    </xf>
    <xf numFmtId="0" fontId="100"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3" borderId="34" xfId="0" applyFont="1" applyFill="1" applyBorder="1" applyAlignment="1" applyProtection="1">
      <alignment horizontal="left" vertical="center" wrapText="1"/>
      <protection locked="0" hidden="1"/>
    </xf>
    <xf numFmtId="0" fontId="15" fillId="33" borderId="27" xfId="0" applyFont="1" applyFill="1" applyBorder="1" applyAlignment="1" applyProtection="1">
      <alignment horizontal="left" vertical="center" wrapText="1"/>
      <protection locked="0" hidden="1"/>
    </xf>
    <xf numFmtId="0" fontId="15" fillId="33" borderId="62" xfId="0"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01" fillId="33" borderId="53" xfId="0" applyFont="1" applyFill="1" applyBorder="1" applyAlignment="1" applyProtection="1">
      <alignment horizontal="left" vertical="center" wrapText="1"/>
      <protection locked="0" hidden="1"/>
    </xf>
    <xf numFmtId="0" fontId="101" fillId="0" borderId="19" xfId="0" applyFont="1" applyBorder="1" applyAlignment="1" applyProtection="1">
      <alignment vertical="center" wrapText="1"/>
      <protection locked="0"/>
    </xf>
    <xf numFmtId="0" fontId="8" fillId="0" borderId="19" xfId="487" applyBorder="1" applyProtection="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202">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ont>
        <color indexed="10"/>
      </font>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ont>
        <color indexed="10"/>
      </font>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zhangminjuan/AppData/Local/Microsoft/Windows/INetCache/Content.Outlook/DN2D2GQ6/RMI_CMRT_6.22--&#25307;&#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zhangminjuan/AppData/Local/Microsoft/Windows/INetCache/Content.Outlook/DN2D2GQ6/RMI_CMRT_6.22--&#26666;&#27954;&#22307;&#327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efreshError="1"/>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efreshError="1"/>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hanxz@founderpcb.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founderpcb.com/index.php/list-21.html" TargetMode="External"/><Relationship Id="rId4" Type="http://schemas.openxmlformats.org/officeDocument/2006/relationships/hyperlink" Target="mailto:hanxz@founderpcb.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8"/>
  <sheetViews>
    <sheetView showGridLines="0" topLeftCell="A2" workbookViewId="0">
      <pane xSplit="1" ySplit="11" topLeftCell="D55" activePane="bottomRight" state="frozen"/>
      <selection activeCell="A4" sqref="A4"/>
      <selection pane="topRight" activeCell="A4" sqref="A4"/>
      <selection pane="bottomLeft" activeCell="A4" sqref="A4"/>
      <selection pane="bottomRight" activeCell="E56" sqref="E56"/>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317" t="s">
        <v>2248</v>
      </c>
      <c r="E22" s="296" t="s">
        <v>437</v>
      </c>
      <c r="F22" s="164" t="s">
        <v>460</v>
      </c>
      <c r="G22" s="25"/>
    </row>
    <row r="23" spans="1:7" ht="109.5" customHeight="1">
      <c r="A23" s="299"/>
      <c r="B23" s="315"/>
      <c r="C23" s="315"/>
      <c r="D23" s="318"/>
      <c r="E23" s="297"/>
      <c r="F23" s="165" t="s">
        <v>819</v>
      </c>
      <c r="G23" s="25"/>
    </row>
    <row r="24" spans="1:7" ht="74.25" customHeight="1">
      <c r="A24" s="299"/>
      <c r="B24" s="316"/>
      <c r="C24" s="316"/>
      <c r="D24" s="319"/>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3">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3">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9">
        <v>44692</v>
      </c>
      <c r="E55" s="169" t="s">
        <v>15522</v>
      </c>
      <c r="F55" s="169" t="s">
        <v>15513</v>
      </c>
      <c r="G55" s="25"/>
    </row>
    <row r="56" spans="1:7" ht="71.25" customHeight="1">
      <c r="A56" s="299"/>
      <c r="B56" s="203">
        <v>6.3</v>
      </c>
      <c r="C56" s="149" t="s">
        <v>13152</v>
      </c>
      <c r="D56" s="279">
        <v>45051</v>
      </c>
      <c r="E56" s="169" t="s">
        <v>15791</v>
      </c>
      <c r="F56" s="169" t="s">
        <v>15571</v>
      </c>
      <c r="G56" s="25"/>
    </row>
    <row r="57" spans="1:7" ht="13.5" thickBot="1">
      <c r="A57" s="300"/>
      <c r="B57" s="301" t="str">
        <f ca="1">OFFSET(L!$C$1,MATCH("General"&amp;"Cpy",L!$A:$A,0)-1,SL,,)</f>
        <v>© 2023 Responsible Minerals Initiative。保留所有权利。</v>
      </c>
      <c r="C57" s="301"/>
      <c r="D57" s="301"/>
      <c r="E57" s="301"/>
      <c r="F57" s="301"/>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26"/>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sortState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8"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442</v>
      </c>
    </row>
    <row r="2" spans="1:2" ht="30">
      <c r="A2" s="105" t="str">
        <f ca="1">OFFSET(L!$C$1,MATCH("Instructions"&amp;ADDRESS(ROW(),COLUMN(),4),L!$A:$A,0)-1,SL,,)</f>
        <v>介绍</v>
      </c>
      <c r="B2" s="100" t="s">
        <v>1299</v>
      </c>
    </row>
    <row r="3" spans="1:2" ht="120">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1300</v>
      </c>
    </row>
    <row r="4" spans="1:2" ht="222.6"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1306</v>
      </c>
    </row>
    <row r="5" spans="1:2" ht="15">
      <c r="A5" s="106"/>
      <c r="B5" s="100"/>
    </row>
    <row r="6" spans="1:2" ht="30">
      <c r="A6" s="105" t="str">
        <f ca="1">OFFSET(L!$C$1,MATCH("Instructions"&amp;ADDRESS(ROW(),COLUMN(),4),L!$A:$A,0)-1,SL,,)</f>
        <v>公司信息的填写说明（第 8 至 22 行）。_x000D_
请仅以英文作答</v>
      </c>
      <c r="B6" s="100" t="s">
        <v>1299</v>
      </c>
    </row>
    <row r="7" spans="1:2" ht="15">
      <c r="A7" s="240" t="str">
        <f ca="1">OFFSET(L!$C$1,MATCH("Instructions"&amp;ADDRESS(ROW(),COLUMN(),4),L!$A:$A,0)-1,SL,,)</f>
        <v>注：带星号 (*) 的字段为必填。</v>
      </c>
      <c r="B7" s="100"/>
    </row>
    <row r="8" spans="1:2" ht="15">
      <c r="A8" s="102" t="str">
        <f ca="1">OFFSET(L!$C$1,MATCH("Instructions"&amp;ADDRESS(ROW(),COLUMN(),4),L!$A:$A,0)-1,SL,,)</f>
        <v>1. 插入贵公司的法定名称。请勿使用缩写。在此字段中，您可以选择添加其他商业名称、营业名称等。</v>
      </c>
      <c r="B8" s="100"/>
    </row>
    <row r="9" spans="1:2" ht="405.6" customHeight="1">
      <c r="A9" s="146"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00" t="s">
        <v>1298</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1299</v>
      </c>
    </row>
    <row r="13" spans="1:2" ht="33.75" customHeight="1">
      <c r="A13" s="102" t="str">
        <f ca="1">OFFSET(L!$C$1,MATCH("Instructions"&amp;ADDRESS(ROW(),COLUMN(),4),L!$A:$A,0)-1,SL,,)</f>
        <v>6. 插入对此申报信息内容负责的联系人姓名。此为必填字段。</v>
      </c>
      <c r="B13" s="100"/>
    </row>
    <row r="14" spans="1:2" ht="15">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15">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1299</v>
      </c>
    </row>
    <row r="22" spans="1:2" ht="15">
      <c r="A22" s="106"/>
      <c r="B22" s="100"/>
    </row>
    <row r="23" spans="1:2" ht="30">
      <c r="A23" s="105" t="str">
        <f ca="1">OFFSET(L!$C$1,MATCH("Instructions"&amp;ADDRESS(ROW(),COLUMN(),4),L!$A:$A,0)-1,SL,,)</f>
        <v>八道尽职调查问题的填写指南（第 24 至 71 行）。_x000D_
请仅以英文作答</v>
      </c>
      <c r="B23" s="100" t="s">
        <v>1299</v>
      </c>
    </row>
    <row r="24" spans="1:2" ht="80.650000000000006"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1302</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1299</v>
      </c>
    </row>
    <row r="26" spans="1:2" ht="280.89999999999998"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1299</v>
      </c>
    </row>
    <row r="27" spans="1:2" ht="30">
      <c r="A27" s="102" t="str">
        <f ca="1">OFFSET(L!$C$1,MATCH("Instructions"&amp;ADDRESS(ROW(),COLUMN(),4),L!$A:$A,0)-1,SL,,)</f>
        <v xml:space="preserve">如果回答为“否”，某些公司需要进一步求证，请在注释栏中详细说明。 </v>
      </c>
      <c r="B27" s="100" t="s">
        <v>1299</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1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1299</v>
      </c>
    </row>
    <row r="30" spans="1:2" ht="181.9"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90">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1299</v>
      </c>
    </row>
    <row r="32" spans="1:2" ht="234.6"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1302</v>
      </c>
    </row>
    <row r="33" spans="1:2" ht="60">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3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1299</v>
      </c>
    </row>
    <row r="35" spans="1:2" ht="21" customHeight="1">
      <c r="A35" s="102" t="str">
        <f ca="1">OFFSET(L!$C$1,MATCH("Instructions"&amp;ADDRESS(ROW(),COLUMN(),4),L!$A:$A,0)-1,SL,,)</f>
        <v>在注释部分提供您的意见，以进一步说明您的回答。</v>
      </c>
      <c r="B35" s="100"/>
    </row>
    <row r="36" spans="1:2" ht="15">
      <c r="A36" s="106"/>
      <c r="B36" s="100"/>
    </row>
    <row r="37" spans="1:2" ht="30">
      <c r="A37" s="105" t="str">
        <f ca="1">OFFSET(L!$C$1,MATCH("Instructions"&amp;ADDRESS(ROW(),COLUMN(),4),L!$A:$A,0)-1,SL,,)</f>
        <v>完成问题 A 至 H 的说明（第 75 至 89 行）。如果问题 1 和 2 就任何金属的回答为“是”，必须回答问题 A 至 H。_x000D_
请仅以英文作答</v>
      </c>
      <c r="B37" s="100" t="s">
        <v>1299</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1301</v>
      </c>
    </row>
    <row r="39" spans="1:2" ht="45">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650000000000006"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1304</v>
      </c>
    </row>
    <row r="42" spans="1:2" ht="12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1302</v>
      </c>
    </row>
    <row r="43" spans="1:2" ht="12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1303</v>
      </c>
    </row>
    <row r="44" spans="1:2" ht="10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1299</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1300</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1299</v>
      </c>
    </row>
    <row r="47" spans="1:2" ht="15">
      <c r="A47" s="106"/>
      <c r="B47" s="100"/>
    </row>
    <row r="48" spans="1:2" ht="30">
      <c r="A48" s="105" t="str">
        <f ca="1">OFFSET(L!$C$1,MATCH("Instructions"&amp;ADDRESS(ROW(),COLUMN(),4),L!$A:$A,0)-1,SL,,)</f>
        <v>冶炼厂列表选项卡的填写说明。请仅以英文作答</v>
      </c>
      <c r="B48" s="100" t="s">
        <v>1299</v>
      </c>
    </row>
    <row r="49" spans="1:2" ht="22.5" customHeight="1">
      <c r="A49" s="240"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1298</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1299</v>
      </c>
    </row>
    <row r="52" spans="1:2" ht="44.65" customHeight="1">
      <c r="A52" s="102" t="str">
        <f ca="1">OFFSET(L!$C$1,MATCH("Instructions"&amp;ADDRESS(ROW(),COLUMN(),4),L!$A:$A,0)-1,SL,,)</f>
        <v>2. 金属 (*) - 在下拉菜单中，选择正在输入信息的冶炼厂所提炼的金属。 此为必填字段。</v>
      </c>
      <c r="B52" s="100"/>
    </row>
    <row r="53" spans="1:2" ht="79.150000000000006"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1299</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1298</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1304</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1298</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1298</v>
      </c>
    </row>
    <row r="58" spans="1:2" ht="60">
      <c r="A58" s="102" t="str">
        <f ca="1">OFFSET(L!$C$1,MATCH("Instructions"&amp;ADDRESS(ROW(),COLUMN(),4),L!$A:$A,0)-1,SL,,)</f>
        <v>8. 冶炼厂所在街道 - 提供冶炼厂所在街道的名称。此为选填字段。</v>
      </c>
      <c r="B58" s="100" t="s">
        <v>1298</v>
      </c>
    </row>
    <row r="59" spans="1:2" ht="30">
      <c r="A59" s="102" t="str">
        <f ca="1">OFFSET(L!$C$1,MATCH("Instructions"&amp;ADDRESS(ROW(),COLUMN(),4),L!$A:$A,0)-1,SL,,)</f>
        <v>9. 冶炼厂所在城市 - 提供冶炼厂所在城市的名称。此为选填字段。</v>
      </c>
      <c r="B59" s="100" t="s">
        <v>1299</v>
      </c>
    </row>
    <row r="60" spans="1:2" ht="45" customHeight="1">
      <c r="A60" s="102" t="str">
        <f ca="1">OFFSET(L!$C$1,MATCH("Instructions"&amp;ADDRESS(ROW(),COLUMN(),4),L!$A:$A,0)-1,SL,,)</f>
        <v>10. 冶炼厂地点：州/省（如适用）- 提供冶炼厂所在的州/省。此为选填字段。</v>
      </c>
      <c r="B60" s="100" t="s">
        <v>1302</v>
      </c>
    </row>
    <row r="61" spans="1:2" ht="105">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1302</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1298</v>
      </c>
    </row>
    <row r="63" spans="1:2" ht="125.4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1298</v>
      </c>
    </row>
    <row r="64" spans="1:2" ht="136.1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75">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650000000000006"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1299</v>
      </c>
    </row>
    <row r="71" spans="1:2" ht="93.6" customHeight="1">
      <c r="A71" s="240"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1305</v>
      </c>
    </row>
    <row r="72" spans="1:2" ht="155.44999999999999" customHeight="1">
      <c r="A72" s="240"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1303</v>
      </c>
    </row>
    <row r="73" spans="1:2" ht="75">
      <c r="A73" s="240"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1304</v>
      </c>
    </row>
    <row r="74" spans="1:2" ht="30">
      <c r="A74" s="102"/>
      <c r="B74" s="100" t="s">
        <v>441</v>
      </c>
    </row>
    <row r="75" spans="1:2" ht="15">
      <c r="A75" s="102" t="str">
        <f ca="1">OFFSET(L!$C$1,MATCH("General"&amp;"Cpy",L!$A:$A,0)-1,SL,,)</f>
        <v>© 2023 Responsible Minerals Initiative。保留所有权利。</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物品</v>
      </c>
      <c r="C2" s="137" t="str">
        <f ca="1">OFFSET(L!$C$1,MATCH("Definitions"&amp;ADDRESS(ROW(),COLUMN(),4),L!$A:$A,0)-1,SL,,)</f>
        <v>定义</v>
      </c>
      <c r="D2" s="324"/>
      <c r="E2" s="101"/>
    </row>
    <row r="3" spans="1:5" ht="64.150000000000006" customHeight="1">
      <c r="A3" s="74"/>
      <c r="B3" s="63" t="str">
        <f ca="1">OFFSET(L!$C$1,MATCH("Definitions"&amp;ADDRESS(ROW(),COLUMN(),4),L!$A:$A,0)-1,SL,,)</f>
        <v>3TG 是钽 (Tantalum)、锡 (Tin)、钨 (Tungsten)、金 (Gold) 的缩写</v>
      </c>
      <c r="C3" s="63" t="str">
        <f ca="1">OFFSET(L!$C$1,MATCH("Definitions"&amp;ADDRESS(ROW(),COLUMN(),4),L!$A:$A,0)-1,SL,,)</f>
        <v>钽、锡、钨、金</v>
      </c>
      <c r="D3" s="324"/>
      <c r="E3" s="100" t="s">
        <v>1307</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4"/>
      <c r="E4" s="100"/>
    </row>
    <row r="5" spans="1:5" ht="3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4"/>
      <c r="E5" s="100"/>
    </row>
    <row r="6" spans="1:5" ht="151.1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4"/>
      <c r="E6" s="100" t="s">
        <v>1308</v>
      </c>
    </row>
    <row r="7" spans="1:5" ht="105.6"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4"/>
      <c r="E7" s="100" t="s">
        <v>1308</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4"/>
      <c r="E8" s="100" t="s">
        <v>1311</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4"/>
      <c r="E9" s="100" t="s">
        <v>1308</v>
      </c>
    </row>
    <row r="10" spans="1:5" ht="45">
      <c r="A10" s="74"/>
      <c r="B10" s="63" t="str">
        <f ca="1">OFFSET(L!$C$1,MATCH("Definitions"&amp;ADDRESS(ROW(),COLUMN(),4),L!$A:$A,0)-1,SL,,)</f>
        <v>刚果民主共和国</v>
      </c>
      <c r="C10" s="63" t="str">
        <f ca="1">OFFSET(L!$C$1,MATCH("Definitions"&amp;ADDRESS(ROW(),COLUMN(),4),L!$A:$A,0)-1,SL,,)</f>
        <v>刚果民主共和国</v>
      </c>
      <c r="D10" s="324"/>
      <c r="E10" s="100" t="s">
        <v>1307</v>
      </c>
    </row>
    <row r="11" spans="1:5" ht="45"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4"/>
      <c r="E11" s="100" t="s">
        <v>1307</v>
      </c>
    </row>
    <row r="12" spans="1:5" ht="45">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24"/>
      <c r="E12" s="100" t="s">
        <v>1307</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4"/>
      <c r="E13" s="100" t="s">
        <v>1309</v>
      </c>
    </row>
    <row r="14" spans="1:5" ht="180">
      <c r="A14" s="74"/>
      <c r="B14" s="63" t="str">
        <f ca="1">OFFSET(L!$C$1,MATCH("Definitions"&amp;ADDRESS(ROW(),COLUMN(),4),L!$A:$A,0)-1,SL,,)</f>
        <v>有意添加</v>
      </c>
      <c r="C14" s="63"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24"/>
      <c r="E14" s="100" t="s">
        <v>1307</v>
      </c>
    </row>
    <row r="15" spans="1:5" ht="75">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4"/>
      <c r="E15" s="100" t="s">
        <v>1307</v>
      </c>
    </row>
    <row r="16" spans="1:5" ht="45">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4"/>
      <c r="E16" s="100" t="s">
        <v>1307</v>
      </c>
    </row>
    <row r="17" spans="1:5" ht="135">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4"/>
      <c r="E17" s="100" t="s">
        <v>1307</v>
      </c>
    </row>
    <row r="18" spans="1:5" ht="9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4"/>
      <c r="E18" s="100" t="s">
        <v>1307</v>
      </c>
    </row>
    <row r="19" spans="1:5" ht="4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4"/>
      <c r="E19" s="100"/>
    </row>
    <row r="20" spans="1:5" ht="15">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4"/>
      <c r="E20" s="100"/>
    </row>
    <row r="21" spans="1:5" ht="30">
      <c r="A21" s="74"/>
      <c r="B21" s="63" t="str">
        <f ca="1">OFFSET(L!$C$1,MATCH("Definitions"&amp;ADDRESS(ROW(),COLUMN(),4),L!$A:$A,0)-1,SL,,)</f>
        <v>责任商业联盟（Responsible Business Alliance，RBA）</v>
      </c>
      <c r="C21" s="63" t="str">
        <f ca="1">OFFSET(L!$C$1,MATCH("Definitions"&amp;ADDRESS(ROW(),COLUMN(),4),L!$A:$A,0)-1,SL,,)</f>
        <v>责任商业联盟 (www.responsiblebusiness.org)</v>
      </c>
      <c r="D21" s="324"/>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4"/>
      <c r="E22" s="100"/>
    </row>
    <row r="23" spans="1:5" ht="45">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4"/>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4"/>
      <c r="E24" s="100"/>
    </row>
    <row r="25" spans="1:5" ht="177.6"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24"/>
      <c r="E25" s="100" t="s">
        <v>1307</v>
      </c>
    </row>
    <row r="26" spans="1:5" ht="75">
      <c r="A26" s="74"/>
      <c r="B26" s="63" t="str">
        <f ca="1">OFFSET(L!$C$1,MATCH("Definitions"&amp;ADDRESS(ROW(),COLUMN(),4),L!$A:$A,0)-1,SL,,)</f>
        <v>证券交易委员会 (SEC)</v>
      </c>
      <c r="C26" s="63" t="str">
        <f ca="1">OFFSET(L!$C$1,MATCH("Definitions"&amp;ADDRESS(ROW(),COLUMN(),4),L!$A:$A,0)-1,SL,,)</f>
        <v>美国证券交易委员会 (www.sec.gov)</v>
      </c>
      <c r="D26" s="324"/>
      <c r="E26" s="100" t="s">
        <v>1309</v>
      </c>
    </row>
    <row r="27" spans="1:5" ht="45">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4"/>
      <c r="E27" s="100" t="s">
        <v>1307</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4"/>
      <c r="E28" s="100" t="s">
        <v>1308</v>
      </c>
    </row>
    <row r="29" spans="1:5" ht="75">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24"/>
      <c r="E29" s="100" t="s">
        <v>1309</v>
      </c>
    </row>
    <row r="30" spans="1:5" ht="151.9"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24"/>
      <c r="E30" s="100" t="s">
        <v>1310</v>
      </c>
    </row>
    <row r="31" spans="1:5" ht="136.9"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24"/>
      <c r="E31" s="100"/>
    </row>
    <row r="32" spans="1:5" ht="15">
      <c r="A32" s="74"/>
      <c r="B32" s="323" t="str">
        <f ca="1">OFFSET(L!$C$1,MATCH("General"&amp;"Cpy",L!$A:$A,0)-1,SL,,)</f>
        <v>© 2023 Responsible Minerals Initiative。保留所有权利。</v>
      </c>
      <c r="C32" s="323"/>
      <c r="D32" s="324"/>
      <c r="E32" s="100"/>
    </row>
    <row r="33" spans="1:4" ht="13.5" thickBot="1">
      <c r="A33" s="75"/>
      <c r="B33" s="153"/>
      <c r="C33" s="153"/>
      <c r="D33" s="325"/>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6" zoomScale="70" zoomScaleNormal="70" zoomScalePageLayoutView="70" workbookViewId="0">
      <selection activeCell="G81" sqref="G81:J8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13293</v>
      </c>
      <c r="E3" s="3"/>
      <c r="F3" s="371"/>
      <c r="G3" s="371"/>
      <c r="H3" s="371"/>
      <c r="I3" s="152"/>
      <c r="J3" s="138" t="s">
        <v>15592</v>
      </c>
      <c r="K3" s="36"/>
      <c r="L3" s="100"/>
      <c r="P3" s="45">
        <f>MATCH($D$3,LN,0)</f>
        <v>2</v>
      </c>
    </row>
    <row r="4" spans="1:34" ht="15.75">
      <c r="A4" s="34"/>
      <c r="B4" s="367" t="str">
        <f ca="1">OFFSET(L!$C$1,MATCH("Declaration"&amp;ADDRESS(ROW(),COLUMN(),4),L!$A:$A,0)-1,SL,,)</f>
        <v>此填写此报告的目的是收集在产品中所用锡、钽、钨、黄金等金属的采购信息。</v>
      </c>
      <c r="C4" s="367"/>
      <c r="D4" s="367"/>
      <c r="E4" s="367"/>
      <c r="F4" s="367"/>
      <c r="G4" s="367"/>
      <c r="H4" s="367"/>
      <c r="I4" s="372">
        <f ca="1">OFFSET(L!$C$1,MATCH("Declaration"&amp;ADDRESS(ROW(),COLUMN(),4),L!$A:$A,0)-1,SL,,)</f>
        <v>0</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必填字段标记为星号 (*)。参考说明选项卡，获取关于如何答复每个问题的指南。</v>
      </c>
      <c r="C6" s="367"/>
      <c r="D6" s="367"/>
      <c r="E6" s="367"/>
      <c r="F6" s="367"/>
      <c r="G6" s="367"/>
      <c r="H6" s="367"/>
      <c r="I6" s="367"/>
      <c r="J6" s="367"/>
      <c r="K6" s="36"/>
      <c r="L6" s="115" t="s">
        <v>443</v>
      </c>
      <c r="P6" s="3"/>
      <c r="Q6" s="3"/>
      <c r="R6" s="3"/>
      <c r="S6" s="3"/>
      <c r="T6" s="3"/>
      <c r="U6" s="3"/>
      <c r="V6" s="3"/>
      <c r="W6" s="3"/>
      <c r="X6" s="3"/>
      <c r="Y6" s="3"/>
      <c r="Z6" s="3"/>
      <c r="AA6" s="3"/>
      <c r="AB6" s="3"/>
      <c r="AC6" s="3"/>
      <c r="AD6" s="3"/>
      <c r="AE6" s="3"/>
      <c r="AF6" s="3"/>
      <c r="AG6" s="3"/>
      <c r="AH6" s="3"/>
    </row>
    <row r="7" spans="1:34" ht="37.15" customHeight="1">
      <c r="A7" s="34"/>
      <c r="B7" s="376" t="str">
        <f ca="1">OFFSET(L!$C$1,MATCH("Declaration"&amp;ADDRESS(ROW(),COLUMN(),4),L!$A:$A,0)-1,SL,,)</f>
        <v>公司信息</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公司名称 (*)：</v>
      </c>
      <c r="C8" s="76"/>
      <c r="D8" s="364" t="s">
        <v>15793</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申报范围或种类 (*)：</v>
      </c>
      <c r="C9" s="76"/>
      <c r="D9" s="373" t="s">
        <v>494</v>
      </c>
      <c r="E9" s="374"/>
      <c r="F9" s="374"/>
      <c r="G9" s="375"/>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7" t="str">
        <f ca="1">OFFSET(L!$C$1,MATCH("Declaration"&amp;ADDRESS(ROW(),COLUMN(),4)&amp;LEFT($D$9,1),L!$A:$A,0)-1,SL,,)</f>
        <v>范围描述：</v>
      </c>
      <c r="C10" s="122"/>
      <c r="D10" s="368" t="s">
        <v>15794</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 xml:space="preserve">公司唯一识别信息： </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ustomHeight="1">
      <c r="A13" s="38"/>
      <c r="B13" s="40" t="str">
        <f ca="1">OFFSET(L!$C$1,MATCH("Declaration"&amp;ADDRESS(ROW(),COLUMN(),4),L!$A:$A,0)-1,SL,,)</f>
        <v>公司唯一授权识别信息：</v>
      </c>
      <c r="C13" s="77"/>
      <c r="D13" s="326" t="s">
        <v>15793</v>
      </c>
      <c r="E13" s="327"/>
      <c r="F13" s="327"/>
      <c r="G13" s="327"/>
      <c r="H13" s="327"/>
      <c r="I13" s="327"/>
      <c r="J13" s="328"/>
      <c r="K13" s="36"/>
      <c r="L13" s="115"/>
      <c r="Q13" s="3"/>
      <c r="R13" s="3"/>
      <c r="S13" s="3"/>
      <c r="T13" s="3"/>
      <c r="U13" s="3"/>
      <c r="V13" s="3"/>
      <c r="W13" s="3"/>
      <c r="X13" s="3"/>
      <c r="Y13" s="3"/>
      <c r="Z13" s="3"/>
      <c r="AA13" s="3"/>
      <c r="AB13" s="3"/>
      <c r="AC13" s="3"/>
      <c r="AD13" s="3"/>
      <c r="AE13" s="3"/>
      <c r="AF13" s="3"/>
      <c r="AG13" s="3"/>
      <c r="AH13" s="3"/>
    </row>
    <row r="14" spans="1:34" ht="15.75" customHeight="1">
      <c r="A14" s="38"/>
      <c r="B14" s="40" t="str">
        <f ca="1">OFFSET(L!$C$1,MATCH("Declaration"&amp;ADDRESS(ROW(),COLUMN(),4),L!$A:$A,0)-1,SL,,)</f>
        <v>地址：</v>
      </c>
      <c r="C14" s="77"/>
      <c r="D14" s="326" t="s">
        <v>15795</v>
      </c>
      <c r="E14" s="327"/>
      <c r="F14" s="327"/>
      <c r="G14" s="327"/>
      <c r="H14" s="327"/>
      <c r="I14" s="327"/>
      <c r="J14" s="32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联系人姓名 (*)：</v>
      </c>
      <c r="C15" s="77"/>
      <c r="D15" s="326" t="s">
        <v>15796</v>
      </c>
      <c r="E15" s="327"/>
      <c r="F15" s="327"/>
      <c r="G15" s="327"/>
      <c r="H15" s="327"/>
      <c r="I15" s="327"/>
      <c r="J15" s="328"/>
      <c r="K15" s="36"/>
      <c r="L15" s="115"/>
      <c r="Q15" s="3"/>
      <c r="R15" s="3"/>
      <c r="S15" s="3"/>
      <c r="T15" s="3"/>
      <c r="U15" s="3"/>
      <c r="V15" s="3"/>
      <c r="W15" s="3"/>
      <c r="X15" s="3"/>
      <c r="Y15" s="3"/>
      <c r="Z15" s="3"/>
      <c r="AA15" s="3"/>
      <c r="AB15" s="3"/>
      <c r="AC15" s="3"/>
      <c r="AD15" s="3"/>
      <c r="AE15" s="3"/>
      <c r="AF15" s="3"/>
      <c r="AG15" s="3"/>
      <c r="AH15" s="3"/>
    </row>
    <row r="16" spans="1:34" ht="15.75" customHeight="1">
      <c r="A16" s="38"/>
      <c r="B16" s="40" t="str">
        <f ca="1">OFFSET(L!$C$1,MATCH("Declaration"&amp;ADDRESS(ROW(),COLUMN(),4),L!$A:$A,0)-1,SL,,)</f>
        <v>电子邮件 - 联系人 (*)：</v>
      </c>
      <c r="C16" s="77"/>
      <c r="D16" s="368" t="s">
        <v>15797</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5.75" customHeight="1">
      <c r="A17" s="38"/>
      <c r="B17" s="40" t="str">
        <f ca="1">OFFSET(L!$C$1,MATCH("Declaration"&amp;ADDRESS(ROW(),COLUMN(),4),L!$A:$A,0)-1,SL,,)</f>
        <v>电话 - 联系人 (*)：</v>
      </c>
      <c r="C17" s="77"/>
      <c r="D17" s="326" t="s">
        <v>15798</v>
      </c>
      <c r="E17" s="327"/>
      <c r="F17" s="327"/>
      <c r="G17" s="327"/>
      <c r="H17" s="327"/>
      <c r="I17" s="327"/>
      <c r="J17" s="32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授权人 (*)：</v>
      </c>
      <c r="C18" s="77"/>
      <c r="D18" s="326" t="s">
        <v>15799</v>
      </c>
      <c r="E18" s="327"/>
      <c r="F18" s="327"/>
      <c r="G18" s="327"/>
      <c r="H18" s="327"/>
      <c r="I18" s="327"/>
      <c r="J18" s="32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职务 - 授权人：</v>
      </c>
      <c r="C19" s="77"/>
      <c r="D19" s="351"/>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电子邮件 - 授权人 (*)：</v>
      </c>
      <c r="C20" s="77"/>
      <c r="D20" s="368" t="s">
        <v>15797</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电话 - 授权人：</v>
      </c>
      <c r="C21" s="133"/>
      <c r="D21" s="379"/>
      <c r="E21" s="380"/>
      <c r="F21" s="380"/>
      <c r="G21" s="380"/>
      <c r="H21" s="380"/>
      <c r="I21" s="380"/>
      <c r="J21" s="381"/>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生效日期 (*)：</v>
      </c>
      <c r="C22" s="78"/>
      <c r="D22" s="382">
        <v>45055</v>
      </c>
      <c r="E22" s="383"/>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4" t="str">
        <f ca="1">OFFSET(L!$C$1,MATCH("Declaration"&amp;ADDRESS(ROW(),COLUMN(),4),L!$A:$A,0)-1,SL,,)</f>
        <v>根据上述申报范围，回答以下 1 至 8 题</v>
      </c>
      <c r="C24" s="384"/>
      <c r="D24" s="384"/>
      <c r="E24" s="384"/>
      <c r="F24" s="384"/>
      <c r="G24" s="384"/>
      <c r="H24" s="384"/>
      <c r="I24" s="384"/>
      <c r="J24" s="384"/>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是否在产品或生产流程中有意添加或使用任何 3TG？(*)</v>
      </c>
      <c r="C25" s="17"/>
      <c r="D25" s="336" t="str">
        <f ca="1">OFFSET(L!$C$1,MATCH("Declaration"&amp;ADDRESS(ROW(),COLUMN(),4),L!$A:$A,0)-1,SL,,)</f>
        <v>回答</v>
      </c>
      <c r="E25" s="336"/>
      <c r="F25" s="18"/>
      <c r="G25" s="44" t="str">
        <f ca="1">OFFSET(L!$C$1,MATCH("Declaration"&amp;ADDRESS(ROW(),COLUMN(),4),L!$A:$A,0)-1,SL,,)</f>
        <v>注释</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钽</v>
      </c>
      <c r="C26" s="35"/>
      <c r="D26" s="329" t="s">
        <v>489</v>
      </c>
      <c r="E26" s="330"/>
      <c r="F26" s="12"/>
      <c r="G26" s="331"/>
      <c r="H26" s="332"/>
      <c r="I26" s="332"/>
      <c r="J26" s="33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锡(*)</v>
      </c>
      <c r="C27" s="35"/>
      <c r="D27" s="329" t="s">
        <v>488</v>
      </c>
      <c r="E27" s="330"/>
      <c r="F27" s="12"/>
      <c r="G27" s="331"/>
      <c r="H27" s="332"/>
      <c r="I27" s="332"/>
      <c r="J27" s="33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金(*)</v>
      </c>
      <c r="C28" s="35"/>
      <c r="D28" s="329" t="s">
        <v>488</v>
      </c>
      <c r="E28" s="330"/>
      <c r="F28" s="12"/>
      <c r="G28" s="331"/>
      <c r="H28" s="332"/>
      <c r="I28" s="332"/>
      <c r="J28" s="33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钨</v>
      </c>
      <c r="C29" s="35"/>
      <c r="D29" s="329" t="s">
        <v>489</v>
      </c>
      <c r="E29" s="330"/>
      <c r="F29" s="12"/>
      <c r="G29" s="331"/>
      <c r="H29" s="332"/>
      <c r="I29" s="332"/>
      <c r="J29" s="33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是否有任何 3TG 仍存在于产品中？ (*)</v>
      </c>
      <c r="C31" s="10"/>
      <c r="D31" s="338" t="str">
        <f ca="1">D25</f>
        <v>回答</v>
      </c>
      <c r="E31" s="338"/>
      <c r="F31" s="18"/>
      <c r="G31" s="44" t="str">
        <f ca="1">G25</f>
        <v>注释</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钽</v>
      </c>
      <c r="C32" s="10"/>
      <c r="D32" s="346"/>
      <c r="E32" s="347"/>
      <c r="F32" s="47"/>
      <c r="G32" s="331"/>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锡(*)</v>
      </c>
      <c r="C33" s="10"/>
      <c r="D33" s="329" t="s">
        <v>488</v>
      </c>
      <c r="E33" s="330"/>
      <c r="F33" s="47"/>
      <c r="G33" s="331"/>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金(*)</v>
      </c>
      <c r="C34" s="10"/>
      <c r="D34" s="329" t="s">
        <v>488</v>
      </c>
      <c r="E34" s="330"/>
      <c r="F34" s="47"/>
      <c r="G34" s="331"/>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钨</v>
      </c>
      <c r="C35" s="10"/>
      <c r="D35" s="329"/>
      <c r="E35" s="330"/>
      <c r="F35" s="47"/>
      <c r="G35" s="331"/>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贵公司供应链中的冶炼厂是否从所指明的国家采购 3TG？（有关术语“SEC”，请参见定义选项卡） (*)</v>
      </c>
      <c r="C37" s="10"/>
      <c r="D37" s="338" t="str">
        <f ca="1">D25</f>
        <v>回答</v>
      </c>
      <c r="E37" s="338"/>
      <c r="F37" s="18"/>
      <c r="G37" s="44" t="str">
        <f ca="1">G25</f>
        <v>注释</v>
      </c>
      <c r="H37" s="350"/>
      <c r="I37" s="350"/>
      <c r="J37" s="350"/>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钽</v>
      </c>
      <c r="C38" s="10"/>
      <c r="D38" s="329"/>
      <c r="E38" s="330"/>
      <c r="F38" s="47"/>
      <c r="G38" s="331"/>
      <c r="H38" s="332"/>
      <c r="I38" s="332"/>
      <c r="J38" s="33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锡(*)</v>
      </c>
      <c r="C39" s="10"/>
      <c r="D39" s="329" t="s">
        <v>489</v>
      </c>
      <c r="E39" s="330"/>
      <c r="F39" s="47"/>
      <c r="G39" s="331"/>
      <c r="H39" s="332"/>
      <c r="I39" s="332"/>
      <c r="J39" s="33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金(*)</v>
      </c>
      <c r="C40" s="10"/>
      <c r="D40" s="329" t="s">
        <v>489</v>
      </c>
      <c r="E40" s="330"/>
      <c r="F40" s="47"/>
      <c r="G40" s="331"/>
      <c r="H40" s="332"/>
      <c r="I40" s="332"/>
      <c r="J40" s="33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钨</v>
      </c>
      <c r="C41" s="10"/>
      <c r="D41" s="329"/>
      <c r="E41" s="330"/>
      <c r="F41" s="47"/>
      <c r="G41" s="331"/>
      <c r="H41" s="332"/>
      <c r="I41" s="332"/>
      <c r="J41" s="33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贵公司供应链中是否有冶炼厂从受冲突影响和高风险地区_x000D_
采购 3TG？ (*)</v>
      </c>
      <c r="C43" s="10"/>
      <c r="D43" s="338" t="str">
        <f ca="1">D25</f>
        <v>回答</v>
      </c>
      <c r="E43" s="338"/>
      <c r="F43" s="18"/>
      <c r="G43" s="44" t="str">
        <f ca="1">G25</f>
        <v>注释</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钽</v>
      </c>
      <c r="C44" s="10"/>
      <c r="D44" s="329"/>
      <c r="E44" s="330"/>
      <c r="F44" s="47"/>
      <c r="G44" s="331"/>
      <c r="H44" s="332"/>
      <c r="I44" s="332"/>
      <c r="J44" s="33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锡(*)</v>
      </c>
      <c r="C45" s="10"/>
      <c r="D45" s="329" t="s">
        <v>489</v>
      </c>
      <c r="E45" s="330"/>
      <c r="F45" s="47"/>
      <c r="G45" s="331"/>
      <c r="H45" s="332"/>
      <c r="I45" s="332"/>
      <c r="J45" s="33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9" t="s">
        <v>489</v>
      </c>
      <c r="E46" s="330"/>
      <c r="F46" s="47"/>
      <c r="G46" s="331"/>
      <c r="H46" s="332"/>
      <c r="I46" s="332"/>
      <c r="J46" s="33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钨</v>
      </c>
      <c r="C47" s="10"/>
      <c r="D47" s="329"/>
      <c r="E47" s="330"/>
      <c r="F47" s="47"/>
      <c r="G47" s="331"/>
      <c r="H47" s="332"/>
      <c r="I47" s="332"/>
      <c r="J47" s="33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是否 100% 的 3TG（因产品功能或生产而必须使用）来自于回收料或报废料？ (*)</v>
      </c>
      <c r="C49" s="10"/>
      <c r="D49" s="338" t="str">
        <f ca="1">D25</f>
        <v>回答</v>
      </c>
      <c r="E49" s="338"/>
      <c r="F49" s="18"/>
      <c r="G49" s="44" t="str">
        <f ca="1">G25</f>
        <v>注释</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钽</v>
      </c>
      <c r="C50" s="10"/>
      <c r="D50" s="329"/>
      <c r="E50" s="330"/>
      <c r="F50" s="47"/>
      <c r="G50" s="331"/>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锡(*)</v>
      </c>
      <c r="C51" s="10"/>
      <c r="D51" s="329" t="s">
        <v>489</v>
      </c>
      <c r="E51" s="330"/>
      <c r="F51" s="47"/>
      <c r="G51" s="331"/>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金(*)</v>
      </c>
      <c r="C52" s="10"/>
      <c r="D52" s="329" t="s">
        <v>489</v>
      </c>
      <c r="E52" s="330"/>
      <c r="F52" s="47"/>
      <c r="G52" s="331"/>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钨</v>
      </c>
      <c r="C53" s="10"/>
      <c r="D53" s="329"/>
      <c r="E53" s="330"/>
      <c r="F53" s="47"/>
      <c r="G53" s="331"/>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已对贵公司供应链调查提供答复的相关供应商百分比是多少？ (*)</v>
      </c>
      <c r="C55" s="10"/>
      <c r="D55" s="338" t="str">
        <f ca="1">D25</f>
        <v>回答</v>
      </c>
      <c r="E55" s="338"/>
      <c r="F55" s="18"/>
      <c r="G55" s="44" t="str">
        <f ca="1">G25</f>
        <v>注释</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钽</v>
      </c>
      <c r="C56" s="35"/>
      <c r="D56" s="348"/>
      <c r="E56" s="349"/>
      <c r="F56" s="47"/>
      <c r="G56" s="331"/>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锡(*)</v>
      </c>
      <c r="C57" s="35"/>
      <c r="D57" s="348">
        <v>1</v>
      </c>
      <c r="E57" s="349"/>
      <c r="F57" s="47"/>
      <c r="G57" s="331"/>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金(*)</v>
      </c>
      <c r="C58" s="35"/>
      <c r="D58" s="348">
        <v>1</v>
      </c>
      <c r="E58" s="349"/>
      <c r="F58" s="47"/>
      <c r="G58" s="331"/>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钨</v>
      </c>
      <c r="C59" s="35"/>
      <c r="D59" s="348"/>
      <c r="E59" s="349"/>
      <c r="F59" s="47"/>
      <c r="G59" s="331"/>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您是否识别出为贵公司供应链供应 3TG 的所有冶炼厂？ (*)</v>
      </c>
      <c r="C61" s="10"/>
      <c r="D61" s="338" t="str">
        <f ca="1">D25</f>
        <v>回答</v>
      </c>
      <c r="E61" s="338"/>
      <c r="F61" s="18"/>
      <c r="G61" s="44" t="str">
        <f ca="1">G25</f>
        <v>注释</v>
      </c>
      <c r="H61" s="335"/>
      <c r="I61" s="335"/>
      <c r="J61" s="335"/>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钽</v>
      </c>
      <c r="C62" s="10"/>
      <c r="D62" s="346"/>
      <c r="E62" s="347"/>
      <c r="F62" s="47"/>
      <c r="G62" s="331"/>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锡(*)</v>
      </c>
      <c r="C63" s="10"/>
      <c r="D63" s="329" t="s">
        <v>488</v>
      </c>
      <c r="E63" s="330"/>
      <c r="F63" s="47"/>
      <c r="G63" s="331"/>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金(*)</v>
      </c>
      <c r="C64" s="10"/>
      <c r="D64" s="329" t="s">
        <v>488</v>
      </c>
      <c r="E64" s="330"/>
      <c r="F64" s="47"/>
      <c r="G64" s="331"/>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钨</v>
      </c>
      <c r="C65" s="10"/>
      <c r="D65" s="329"/>
      <c r="E65" s="330"/>
      <c r="F65" s="47"/>
      <c r="G65" s="331"/>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贵公司收到的所有适用冶炼厂信息是否已在此申报中报告？ (*)</v>
      </c>
      <c r="C67" s="10"/>
      <c r="D67" s="338" t="str">
        <f ca="1">D25</f>
        <v>回答</v>
      </c>
      <c r="E67" s="338"/>
      <c r="F67" s="18"/>
      <c r="G67" s="44" t="str">
        <f ca="1">G25</f>
        <v>注释</v>
      </c>
      <c r="H67" s="335" t="str">
        <f>IF(Q75="(*)","Click here to enter smelter names","")</f>
        <v/>
      </c>
      <c r="I67" s="335"/>
      <c r="J67" s="335"/>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钽</v>
      </c>
      <c r="C68" s="35"/>
      <c r="D68" s="329"/>
      <c r="E68" s="330"/>
      <c r="F68" s="48"/>
      <c r="G68" s="331"/>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锡(*)</v>
      </c>
      <c r="C69" s="35"/>
      <c r="D69" s="329" t="s">
        <v>488</v>
      </c>
      <c r="E69" s="330"/>
      <c r="F69" s="48"/>
      <c r="G69" s="331"/>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金(*)</v>
      </c>
      <c r="C70" s="35"/>
      <c r="D70" s="329" t="s">
        <v>488</v>
      </c>
      <c r="E70" s="330"/>
      <c r="F70" s="48"/>
      <c r="G70" s="331"/>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钨</v>
      </c>
      <c r="C71" s="49"/>
      <c r="D71" s="329"/>
      <c r="E71" s="330"/>
      <c r="F71" s="50"/>
      <c r="G71" s="331"/>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4" t="str">
        <f ca="1">OFFSET(L!$C$1,MATCH("Declaration"&amp;ADDRESS(ROW(),COLUMN(),4),L!$A:$A,0)-1,SL,,)</f>
        <v>从公司层面，回答以下问题</v>
      </c>
      <c r="C73" s="334"/>
      <c r="D73" s="334"/>
      <c r="E73" s="334"/>
      <c r="F73" s="334"/>
      <c r="G73" s="334"/>
      <c r="H73" s="334"/>
      <c r="I73" s="334"/>
      <c r="J73" s="33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问题</v>
      </c>
      <c r="C74" s="81"/>
      <c r="D74" s="336" t="str">
        <f ca="1">D25</f>
        <v>回答</v>
      </c>
      <c r="E74" s="336"/>
      <c r="F74" s="53"/>
      <c r="G74" s="336" t="str">
        <f ca="1">G25</f>
        <v>注释</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 (*)</v>
      </c>
      <c r="C75" s="57"/>
      <c r="D75" s="329" t="s">
        <v>488</v>
      </c>
      <c r="E75" s="330"/>
      <c r="F75" s="57"/>
      <c r="G75" s="331"/>
      <c r="H75" s="332"/>
      <c r="I75" s="332"/>
      <c r="J75" s="333"/>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7"/>
      <c r="H76" s="337"/>
      <c r="I76" s="337"/>
      <c r="J76" s="33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贵公司的负责任矿产采购政策是否公开发布于贵公司网页上？（备注 - 如果是，请在注释字段中注明 URL。） (*)</v>
      </c>
      <c r="C77" s="57"/>
      <c r="D77" s="329" t="s">
        <v>488</v>
      </c>
      <c r="E77" s="330"/>
      <c r="F77" s="57"/>
      <c r="G77" s="355" t="s">
        <v>15793</v>
      </c>
      <c r="H77" s="356"/>
      <c r="I77" s="356"/>
      <c r="J77" s="357"/>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9" t="s">
        <v>488</v>
      </c>
      <c r="E79" s="330"/>
      <c r="F79" s="57"/>
      <c r="G79" s="331"/>
      <c r="H79" s="332"/>
      <c r="I79" s="332"/>
      <c r="J79" s="333"/>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9" t="s">
        <v>488</v>
      </c>
      <c r="E81" s="330"/>
      <c r="F81" s="57"/>
      <c r="G81" s="331"/>
      <c r="H81" s="332"/>
      <c r="I81" s="332"/>
      <c r="J81" s="333"/>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9" t="s">
        <v>488</v>
      </c>
      <c r="E83" s="330"/>
      <c r="F83" s="57"/>
      <c r="G83" s="331"/>
      <c r="H83" s="332"/>
      <c r="I83" s="332"/>
      <c r="J83" s="333"/>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29" t="s">
        <v>488</v>
      </c>
      <c r="E85" s="330"/>
      <c r="F85" s="57"/>
      <c r="G85" s="331"/>
      <c r="H85" s="332"/>
      <c r="I85" s="332"/>
      <c r="J85" s="333"/>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7"/>
      <c r="H86" s="337"/>
      <c r="I86" s="337"/>
      <c r="J86" s="33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贵公司的验证程序是否包括纠正措施管理？ (*)</v>
      </c>
      <c r="C87" s="57"/>
      <c r="D87" s="329" t="s">
        <v>488</v>
      </c>
      <c r="E87" s="330"/>
      <c r="F87" s="57"/>
      <c r="G87" s="331"/>
      <c r="H87" s="332"/>
      <c r="I87" s="332"/>
      <c r="J87" s="333"/>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9" t="s">
        <v>15800</v>
      </c>
      <c r="E89" s="330"/>
      <c r="F89" s="57"/>
      <c r="G89" s="331"/>
      <c r="H89" s="332"/>
      <c r="I89" s="332"/>
      <c r="J89" s="333"/>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41" t="str">
        <f>IF(OR($D$8="",$I$3=""),"","Click here to check required fields completion")</f>
        <v/>
      </c>
      <c r="C90" s="341"/>
      <c r="D90" s="341"/>
      <c r="E90" s="341"/>
      <c r="F90" s="341"/>
      <c r="G90" s="341"/>
      <c r="H90" s="341"/>
      <c r="I90" s="341"/>
      <c r="J90" s="341"/>
      <c r="K90" s="36"/>
      <c r="L90" s="100"/>
      <c r="P90" s="3"/>
      <c r="Q90" s="3"/>
      <c r="R90" s="3"/>
      <c r="S90" s="3"/>
      <c r="T90" s="3"/>
      <c r="U90" s="3"/>
      <c r="V90" s="3"/>
      <c r="W90" s="3"/>
      <c r="X90" s="3"/>
      <c r="Y90" s="3"/>
      <c r="Z90" s="3"/>
      <c r="AA90" s="3"/>
      <c r="AB90" s="3"/>
      <c r="AC90" s="3"/>
      <c r="AD90" s="3"/>
      <c r="AE90" s="3"/>
      <c r="AF90" s="3"/>
      <c r="AG90" s="3"/>
      <c r="AH90" s="3"/>
    </row>
    <row r="91" spans="1:34" ht="15.75" thickBot="1">
      <c r="A91" s="339" t="str">
        <f ca="1">OFFSET(L!$C$1,MATCH("General"&amp;"Cpy",L!$A:$A,0)-1,SL,,)</f>
        <v>© 2023 Responsible Minerals Initiative。保留所有权利。</v>
      </c>
      <c r="B91" s="340"/>
      <c r="C91" s="340"/>
      <c r="D91" s="340"/>
      <c r="E91" s="340"/>
      <c r="F91" s="340"/>
      <c r="G91" s="340"/>
      <c r="H91" s="340"/>
      <c r="I91" s="340"/>
      <c r="J91" s="34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Yes</v>
      </c>
    </row>
    <row r="99" spans="2:7" ht="15.75" hidden="1">
      <c r="B99" s="188">
        <v>1</v>
      </c>
      <c r="D99" s="286" t="str">
        <f>IF(AND(OR($D$27="Yes",$D$27=""),OR($D$33="Yes",$D$33="")),"Yes","")</f>
        <v>Yes</v>
      </c>
      <c r="E99" s="286" t="str">
        <f>IF(AND(OR($D$26="Yes",$D$26=""),OR($D$32="Yes",$D$32="")),"Greater than 50%","")</f>
        <v/>
      </c>
      <c r="G99" s="286" t="str">
        <f>IF(OR($D$27="Yes",$D$27=""),"No","")</f>
        <v>No</v>
      </c>
    </row>
    <row r="100" spans="2:7" ht="15.75" hidden="1">
      <c r="B100" s="239" t="s">
        <v>2480</v>
      </c>
      <c r="D100" s="286" t="str">
        <f>IF(AND(OR($D$27="Yes",$D$27=""),OR($D$33="Yes",$D$33="")),"No","")</f>
        <v>No</v>
      </c>
      <c r="E100" s="286" t="str">
        <f>IF(AND(OR($D$26="Yes",$D$26=""),OR($D$32="Yes",$D$32="")),"50% or less","")</f>
        <v/>
      </c>
      <c r="G100" s="286" t="str">
        <f>IF(OR($D$28="Yes",$D$28=""),"Yes","")</f>
        <v>Yes</v>
      </c>
    </row>
    <row r="101" spans="2:7" ht="15.75" hidden="1">
      <c r="B101" s="239" t="s">
        <v>2481</v>
      </c>
      <c r="D101" s="286" t="str">
        <f>IF(AND(OR($D$27="Yes",$D$27=""),OR($D$33="Yes",$D$33="")),"Unknown","")</f>
        <v>Unknown</v>
      </c>
      <c r="E101" s="286" t="str">
        <f>IF(AND(OR($D$26="Yes",$D$26=""),OR($D$32="Yes",$D$32="")),"None","")</f>
        <v/>
      </c>
      <c r="G101" s="286" t="str">
        <f>IF(OR($D$28="Yes",$D$28=""),"No","")</f>
        <v>No</v>
      </c>
    </row>
    <row r="102" spans="2:7" ht="15.75" hidden="1">
      <c r="B102" s="239" t="s">
        <v>2482</v>
      </c>
      <c r="D102" s="286" t="str">
        <f>IF(AND(OR($D$28="Yes",$D$28=""),OR($D$34="Yes",$D$34="")),"Yes","")</f>
        <v>Yes</v>
      </c>
      <c r="E102" s="286" t="str">
        <f>IF(AND(OR($D$26="Yes",$D$26=""),OR($D$32="Yes",$D$32="")),"100%","")</f>
        <v/>
      </c>
      <c r="G102" s="286" t="str">
        <f>IF(OR($D$29="Yes",$D$29=""),"Yes","")</f>
        <v/>
      </c>
    </row>
    <row r="103" spans="2:7" ht="15.75" hidden="1">
      <c r="B103" s="239" t="s">
        <v>2483</v>
      </c>
      <c r="D103" s="286" t="str">
        <f>IF(AND(OR($D$28="Yes",$D$28=""),OR($D$34="Yes",$D$34="")),"No","")</f>
        <v>No</v>
      </c>
      <c r="E103" s="286" t="str">
        <f>IF(AND(OR($D$27="Yes",$D$27=""),OR($D$33="Yes",$D$33="")),"Greater than 90%","")</f>
        <v>Greater than 90%</v>
      </c>
      <c r="G103" s="286" t="str">
        <f>IF(OR($D$29="Yes",$D$29=""),"No","")</f>
        <v/>
      </c>
    </row>
    <row r="104" spans="2:7" ht="15.75" hidden="1">
      <c r="B104" s="239" t="s">
        <v>491</v>
      </c>
      <c r="D104" s="286" t="str">
        <f>IF(AND(OR($D$28="Yes",$D$28=""),OR($D$34="Yes",$D$34="")),"Unknown","")</f>
        <v>Unknown</v>
      </c>
      <c r="E104" s="286" t="str">
        <f>IF(AND(OR($D$27="Yes",$D$27=""),OR($D$33="Yes",$D$33="")),"Greater than 75%","")</f>
        <v>Greater than 75%</v>
      </c>
    </row>
    <row r="105" spans="2:7" ht="15.75" hidden="1">
      <c r="B105" s="239" t="s">
        <v>14982</v>
      </c>
      <c r="D105" s="286" t="str">
        <f>IF(AND(OR($D$29="Yes",$D$29=""),OR($D$35="Yes",$D$35="")),"Yes","")</f>
        <v/>
      </c>
      <c r="E105" s="286" t="str">
        <f>IF(AND(OR($D$27="Yes",$D$27=""),OR($D$33="Yes",$D$33="")),"Greater than 50%","")</f>
        <v>Greater than 50%</v>
      </c>
    </row>
    <row r="106" spans="2:7" ht="15.75" hidden="1">
      <c r="B106" s="239" t="s">
        <v>12394</v>
      </c>
      <c r="D106" s="286" t="str">
        <f>IF(AND(OR($D$29="Yes",$D$29=""),OR($D$35="Yes",$D$35="")),"No","")</f>
        <v/>
      </c>
      <c r="E106" s="286" t="str">
        <f>IF(AND(OR($D$27="Yes",$D$27=""),OR($D$33="Yes",$D$33="")),"50% or less","")</f>
        <v>50% or less</v>
      </c>
    </row>
    <row r="107" spans="2:7" ht="15.75" hidden="1">
      <c r="B107" s="239" t="s">
        <v>489</v>
      </c>
      <c r="D107" s="286" t="str">
        <f>IF(AND(OR($D$29="Yes",$D$29=""),OR($D$35="Yes",$D$35="")),"Unknown","")</f>
        <v/>
      </c>
      <c r="E107" s="286" t="str">
        <f>IF(AND(OR($D$27="Yes",$D$27=""),OR($D$33="Yes",$D$33="")),"None","")</f>
        <v>None</v>
      </c>
    </row>
    <row r="108" spans="2:7" ht="15.75" hidden="1">
      <c r="B108" s="239" t="s">
        <v>13974</v>
      </c>
      <c r="E108" s="286" t="str">
        <f>IF(AND(OR($D$28="Yes",$D$28=""),OR($D$34="Yes",$D$34="")),"100%","")</f>
        <v>100%</v>
      </c>
    </row>
    <row r="109" spans="2:7" ht="15.75" hidden="1">
      <c r="B109" s="239" t="s">
        <v>13976</v>
      </c>
      <c r="E109" s="286" t="str">
        <f>IF(AND(OR($D$28="Yes",$D$28=""),OR($D$34="Yes",$D$34="")),"Greater than 90%","")</f>
        <v>Greater than 90%</v>
      </c>
    </row>
    <row r="110" spans="2:7" ht="15.75" hidden="1">
      <c r="B110" s="239" t="s">
        <v>13977</v>
      </c>
      <c r="E110" s="286" t="str">
        <f>IF(AND(OR($D$28="Yes",$D$28=""),OR($D$34="Yes",$D$34="")),"Greater than 75%","")</f>
        <v>Greater than 75%</v>
      </c>
    </row>
    <row r="111" spans="2:7" ht="15.75" hidden="1">
      <c r="B111" s="239" t="s">
        <v>489</v>
      </c>
      <c r="E111" s="286" t="str">
        <f>IF(AND(OR($D$28="Yes",$D$28=""),OR($D$34="Yes",$D$34="")),"Greater than 50%","")</f>
        <v>Greater than 50%</v>
      </c>
    </row>
    <row r="112" spans="2:7" ht="15" hidden="1" customHeight="1">
      <c r="E112" s="286" t="str">
        <f>IF(AND(OR($D$28="Yes",$D$28=""),OR($D$34="Yes",$D$34="")),"50% or less","")</f>
        <v>50% or less</v>
      </c>
    </row>
    <row r="113" spans="5:5" ht="15" hidden="1" customHeight="1">
      <c r="E113" s="286" t="str">
        <f>IF(AND(OR($D$28="Yes",$D$28=""),OR($D$34="Yes",$D$34="")),"None","")</f>
        <v>None</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8" type="noConversion"/>
  <conditionalFormatting sqref="D89:E89">
    <cfRule type="expression" dxfId="201" priority="151" stopIfTrue="1">
      <formula>IF(D89="",TRUE)</formula>
    </cfRule>
    <cfRule type="expression" dxfId="200" priority="150" stopIfTrue="1">
      <formula>AND(OR($D$26="No",AND($D$26="Yes",$D$32="No")),OR($D$27="No",AND($D$27="Yes",$D$33="No")),OR($D$28="No",AND($D$28="Yes",$D$34="No")),OR($D$29="No",AND($D$29="Yes",$D$35="No")))</formula>
    </cfRule>
  </conditionalFormatting>
  <conditionalFormatting sqref="D32:E32">
    <cfRule type="expression" dxfId="199" priority="207" stopIfTrue="1">
      <formula>$P$26=""</formula>
    </cfRule>
    <cfRule type="expression" dxfId="198" priority="120" stopIfTrue="1">
      <formula>IF(AND(OR($D$26="Yes",$D$26=""),$D$32=""),1,0)</formula>
    </cfRule>
  </conditionalFormatting>
  <conditionalFormatting sqref="D35:E35">
    <cfRule type="expression" dxfId="197" priority="104" stopIfTrue="1">
      <formula>IF(AND(OR($D$29="Yes",$D$29=""),$D$35=""),1,0)</formula>
    </cfRule>
  </conditionalFormatting>
  <conditionalFormatting sqref="D38:E38 D44:E44 D50:E50 D56:E56 D62:E62 D68:E68">
    <cfRule type="expression" dxfId="196" priority="83" stopIfTrue="1">
      <formula>$P$26=""</formula>
    </cfRule>
    <cfRule type="expression" dxfId="195" priority="84" stopIfTrue="1">
      <formula>$P$32=""</formula>
    </cfRule>
  </conditionalFormatting>
  <conditionalFormatting sqref="D38:E38">
    <cfRule type="expression" dxfId="194" priority="119" stopIfTrue="1">
      <formula>IF(AND(OR($D$26="Yes",$D$26=""),OR($D$32="Yes",$D$32=""),D38=""),1,0)</formula>
    </cfRule>
  </conditionalFormatting>
  <conditionalFormatting sqref="D41:E41 D47:E47 D53:E53 D59:E59 D65:E65 D71:E71">
    <cfRule type="expression" dxfId="193" priority="69" stopIfTrue="1">
      <formula>$P$35=""</formula>
    </cfRule>
    <cfRule type="expression" dxfId="192" priority="68" stopIfTrue="1">
      <formula>$P$29=""</formula>
    </cfRule>
  </conditionalFormatting>
  <conditionalFormatting sqref="D41:E41">
    <cfRule type="expression" dxfId="191" priority="230" stopIfTrue="1">
      <formula>IF(AND(OR($D$29="Yes",$D$29=""),OR($D$35="Yes",$D$35=""),D41=""),1,0)</formula>
    </cfRule>
  </conditionalFormatting>
  <conditionalFormatting sqref="D44:E44">
    <cfRule type="expression" dxfId="190" priority="118" stopIfTrue="1">
      <formula>IF(AND(OR($D$26="Yes",$D$26=""),OR($D$32="Yes",$D$32=""),D44=""),1,0)</formula>
    </cfRule>
  </conditionalFormatting>
  <conditionalFormatting sqref="D47:E47">
    <cfRule type="expression" dxfId="189" priority="113" stopIfTrue="1">
      <formula>IF(AND(OR($D$29="Yes",$D$29=""),OR($D$35="Yes",$D$35=""),D47=""),1,0)</formula>
    </cfRule>
  </conditionalFormatting>
  <conditionalFormatting sqref="D50:E50">
    <cfRule type="expression" dxfId="188" priority="86" stopIfTrue="1">
      <formula>IF(AND(OR($D$26="Yes",$D$26=""),OR($D$32="Yes",$D$32=""),D50=""),1,0)</formula>
    </cfRule>
  </conditionalFormatting>
  <conditionalFormatting sqref="D53:E53">
    <cfRule type="expression" dxfId="187" priority="99" stopIfTrue="1">
      <formula>IF(AND(OR($D$29="Yes",$D$29=""),OR($D$35="Yes",$D$35=""),D53=""),1,0)</formula>
    </cfRule>
  </conditionalFormatting>
  <conditionalFormatting sqref="D56:E56">
    <cfRule type="expression" dxfId="186" priority="94" stopIfTrue="1">
      <formula>IF(AND(OR($D$26="Yes",$D$26=""),OR($D$32="Yes",$D$32=""),D56=""),1,0)</formula>
    </cfRule>
  </conditionalFormatting>
  <conditionalFormatting sqref="D59:E59">
    <cfRule type="expression" dxfId="185" priority="71" stopIfTrue="1">
      <formula>IF(AND(OR($D$29="Yes",$D$29=""),OR($D$35="Yes",$D$35=""),D59=""),1,0)</formula>
    </cfRule>
  </conditionalFormatting>
  <conditionalFormatting sqref="D62:E62">
    <cfRule type="expression" dxfId="184" priority="93" stopIfTrue="1">
      <formula>IF(AND(OR($D$26="Yes",$D$26=""),OR($D$32="Yes",$D$32=""),D62=""),1,0)</formula>
    </cfRule>
  </conditionalFormatting>
  <conditionalFormatting sqref="D65:E65">
    <cfRule type="expression" dxfId="183" priority="70" stopIfTrue="1">
      <formula>IF(AND(OR($D$29="Yes",$D$29=""),OR($D$35="Yes",$D$35=""),D65=""),1,0)</formula>
    </cfRule>
  </conditionalFormatting>
  <conditionalFormatting sqref="D68:E68">
    <cfRule type="expression" dxfId="182" priority="85" stopIfTrue="1">
      <formula>IF(AND(OR($D$26="Yes",$D$26=""),OR($D$32="Yes",$D$32=""),D68=""),1,0)</formula>
    </cfRule>
  </conditionalFormatting>
  <conditionalFormatting sqref="D71:E71">
    <cfRule type="expression" dxfId="181" priority="229" stopIfTrue="1">
      <formula>IF(AND(OR($D$29="Yes",$D$29=""),OR($D$35="Yes",$D$35=""),D71=""),1,0)</formula>
    </cfRule>
  </conditionalFormatting>
  <conditionalFormatting sqref="D9:G9">
    <cfRule type="expression" dxfId="180" priority="217" stopIfTrue="1">
      <formula>IF($D$9="",TRUE)</formula>
    </cfRule>
  </conditionalFormatting>
  <conditionalFormatting sqref="G85:J85">
    <cfRule type="expression" dxfId="179" priority="112" stopIfTrue="1">
      <formula>IF(AND($D$85="Yes, using other format (describe)",$G$85=""),TRUE)</formula>
    </cfRule>
  </conditionalFormatting>
  <conditionalFormatting sqref="D8:J8">
    <cfRule type="expression" dxfId="178" priority="67" stopIfTrue="1">
      <formula>IF($D$8="",TRUE)</formula>
    </cfRule>
  </conditionalFormatting>
  <conditionalFormatting sqref="D10:J10">
    <cfRule type="expression" dxfId="177" priority="65" stopIfTrue="1">
      <formula>IF($D$9=$Q$9,TRUE)</formula>
    </cfRule>
    <cfRule type="expression" dxfId="176" priority="66" stopIfTrue="1">
      <formula>IF(AND($D$10="",$D$9=$R$9),TRUE)</formula>
    </cfRule>
  </conditionalFormatting>
  <conditionalFormatting sqref="D15:J15">
    <cfRule type="expression" dxfId="175" priority="64" stopIfTrue="1">
      <formula>IF($D$15="",TRUE)</formula>
    </cfRule>
  </conditionalFormatting>
  <conditionalFormatting sqref="D16:J16">
    <cfRule type="expression" dxfId="174" priority="63" stopIfTrue="1">
      <formula>IF($D$16="",TRUE)</formula>
    </cfRule>
  </conditionalFormatting>
  <conditionalFormatting sqref="D17:J17">
    <cfRule type="expression" dxfId="173" priority="62" stopIfTrue="1">
      <formula>IF($D$17="",TRUE)</formula>
    </cfRule>
  </conditionalFormatting>
  <conditionalFormatting sqref="D20:J20">
    <cfRule type="expression" dxfId="172" priority="61" stopIfTrue="1">
      <formula>IF($D$20="",TRUE)</formula>
    </cfRule>
  </conditionalFormatting>
  <conditionalFormatting sqref="D22:E22">
    <cfRule type="expression" dxfId="171" priority="60" stopIfTrue="1">
      <formula>IF($D$22="",TRUE)</formula>
    </cfRule>
  </conditionalFormatting>
  <conditionalFormatting sqref="D26:E26">
    <cfRule type="expression" dxfId="170" priority="56" stopIfTrue="1">
      <formula>IF($D$26="",TRUE)</formula>
    </cfRule>
  </conditionalFormatting>
  <conditionalFormatting sqref="D27:E27">
    <cfRule type="expression" dxfId="169" priority="57" stopIfTrue="1">
      <formula>IF($D$27="",TRUE)</formula>
    </cfRule>
  </conditionalFormatting>
  <conditionalFormatting sqref="D28:E28">
    <cfRule type="expression" dxfId="168" priority="58" stopIfTrue="1">
      <formula>IF($D$28="",TRUE)</formula>
    </cfRule>
  </conditionalFormatting>
  <conditionalFormatting sqref="D29:E29">
    <cfRule type="expression" dxfId="167" priority="59" stopIfTrue="1">
      <formula>IF($D$29="",TRUE)</formula>
    </cfRule>
  </conditionalFormatting>
  <conditionalFormatting sqref="D34:E34">
    <cfRule type="expression" dxfId="166" priority="54" stopIfTrue="1">
      <formula>$P$28=""</formula>
    </cfRule>
  </conditionalFormatting>
  <conditionalFormatting sqref="D33:E33">
    <cfRule type="expression" dxfId="165" priority="52" stopIfTrue="1">
      <formula>IF(AND(OR($D$27="Yes",$D$27=""),$D$33=""),1,0)</formula>
    </cfRule>
    <cfRule type="expression" dxfId="164" priority="53" stopIfTrue="1">
      <formula>$P$27=""</formula>
    </cfRule>
  </conditionalFormatting>
  <conditionalFormatting sqref="D34:E34">
    <cfRule type="expression" dxfId="163" priority="55" stopIfTrue="1">
      <formula>IF(AND(OR($D$28="Yes",$D$28=""),$D$34=""),1,0)</formula>
    </cfRule>
  </conditionalFormatting>
  <conditionalFormatting sqref="D40:E40">
    <cfRule type="expression" dxfId="162" priority="47" stopIfTrue="1">
      <formula>$P$28=""</formula>
    </cfRule>
  </conditionalFormatting>
  <conditionalFormatting sqref="D39:E39">
    <cfRule type="expression" dxfId="161" priority="48" stopIfTrue="1">
      <formula>$P$33=""</formula>
    </cfRule>
  </conditionalFormatting>
  <conditionalFormatting sqref="D40">
    <cfRule type="expression" dxfId="160" priority="46" stopIfTrue="1">
      <formula>$P$34=""</formula>
    </cfRule>
    <cfRule type="expression" dxfId="159" priority="51" stopIfTrue="1">
      <formula>IF(AND(OR($D$28="Yes",$D$28=""),D40=""),1,0)</formula>
    </cfRule>
  </conditionalFormatting>
  <conditionalFormatting sqref="D39:E39">
    <cfRule type="expression" dxfId="158" priority="49" stopIfTrue="1">
      <formula>$P$39=""</formula>
    </cfRule>
    <cfRule type="expression" dxfId="157" priority="50" stopIfTrue="1">
      <formula>IF(AND(OR($D$27="Yes",$D$27=""),D39=""),1,0)</formula>
    </cfRule>
  </conditionalFormatting>
  <conditionalFormatting sqref="D46:E46">
    <cfRule type="expression" dxfId="156" priority="41" stopIfTrue="1">
      <formula>$P$28=""</formula>
    </cfRule>
  </conditionalFormatting>
  <conditionalFormatting sqref="D45:E45">
    <cfRule type="expression" dxfId="155" priority="42" stopIfTrue="1">
      <formula>$P$33=""</formula>
    </cfRule>
  </conditionalFormatting>
  <conditionalFormatting sqref="D46">
    <cfRule type="expression" dxfId="154" priority="40" stopIfTrue="1">
      <formula>$P$34=""</formula>
    </cfRule>
    <cfRule type="expression" dxfId="153" priority="45" stopIfTrue="1">
      <formula>IF(AND(OR($D$28="Yes",$D$28=""),D46=""),1,0)</formula>
    </cfRule>
  </conditionalFormatting>
  <conditionalFormatting sqref="D45:E45">
    <cfRule type="expression" dxfId="152" priority="43" stopIfTrue="1">
      <formula>$P$39=""</formula>
    </cfRule>
    <cfRule type="expression" dxfId="151" priority="44" stopIfTrue="1">
      <formula>IF(AND(OR($D$27="Yes",$D$27=""),D45=""),1,0)</formula>
    </cfRule>
  </conditionalFormatting>
  <conditionalFormatting sqref="D52:E52">
    <cfRule type="expression" dxfId="150" priority="35" stopIfTrue="1">
      <formula>$P$28=""</formula>
    </cfRule>
  </conditionalFormatting>
  <conditionalFormatting sqref="D51:E51">
    <cfRule type="expression" dxfId="149" priority="36" stopIfTrue="1">
      <formula>$P$33=""</formula>
    </cfRule>
  </conditionalFormatting>
  <conditionalFormatting sqref="D52">
    <cfRule type="expression" dxfId="148" priority="34" stopIfTrue="1">
      <formula>$P$34=""</formula>
    </cfRule>
    <cfRule type="expression" dxfId="147" priority="39" stopIfTrue="1">
      <formula>IF(AND(OR($D$28="Yes",$D$28=""),D52=""),1,0)</formula>
    </cfRule>
  </conditionalFormatting>
  <conditionalFormatting sqref="D51:E51">
    <cfRule type="expression" dxfId="146" priority="37" stopIfTrue="1">
      <formula>$P$39=""</formula>
    </cfRule>
    <cfRule type="expression" dxfId="145" priority="38" stopIfTrue="1">
      <formula>IF(AND(OR($D$27="Yes",$D$27=""),D51=""),1,0)</formula>
    </cfRule>
  </conditionalFormatting>
  <conditionalFormatting sqref="D58:E58">
    <cfRule type="expression" dxfId="144" priority="29" stopIfTrue="1">
      <formula>$P$28=""</formula>
    </cfRule>
  </conditionalFormatting>
  <conditionalFormatting sqref="D57">
    <cfRule type="expression" dxfId="143" priority="30" stopIfTrue="1">
      <formula>$P$33=""</formula>
    </cfRule>
  </conditionalFormatting>
  <conditionalFormatting sqref="D58">
    <cfRule type="expression" dxfId="142" priority="28" stopIfTrue="1">
      <formula>$P$34=""</formula>
    </cfRule>
    <cfRule type="expression" dxfId="141" priority="33" stopIfTrue="1">
      <formula>IF(AND(OR($D$28="Yes",$D$28=""),D58=""),1,0)</formula>
    </cfRule>
  </conditionalFormatting>
  <conditionalFormatting sqref="D57:E57">
    <cfRule type="expression" dxfId="140" priority="31" stopIfTrue="1">
      <formula>$P$39=""</formula>
    </cfRule>
    <cfRule type="expression" dxfId="139" priority="32" stopIfTrue="1">
      <formula>IF(AND(OR($D$27="Yes",$D$27=""),D57=""),1,0)</formula>
    </cfRule>
  </conditionalFormatting>
  <conditionalFormatting sqref="D64:E64">
    <cfRule type="expression" dxfId="138" priority="23" stopIfTrue="1">
      <formula>$P$28=""</formula>
    </cfRule>
  </conditionalFormatting>
  <conditionalFormatting sqref="D63">
    <cfRule type="expression" dxfId="137" priority="24" stopIfTrue="1">
      <formula>$P$33=""</formula>
    </cfRule>
  </conditionalFormatting>
  <conditionalFormatting sqref="D64">
    <cfRule type="expression" dxfId="136" priority="22" stopIfTrue="1">
      <formula>$P$34=""</formula>
    </cfRule>
    <cfRule type="expression" dxfId="135" priority="27" stopIfTrue="1">
      <formula>IF(AND(OR($D$28="Yes",$D$28=""),D64=""),1,0)</formula>
    </cfRule>
  </conditionalFormatting>
  <conditionalFormatting sqref="D63:E63">
    <cfRule type="expression" dxfId="134" priority="25" stopIfTrue="1">
      <formula>$P$39=""</formula>
    </cfRule>
    <cfRule type="expression" dxfId="133" priority="26" stopIfTrue="1">
      <formula>IF(AND(OR($D$27="Yes",$D$27=""),D63=""),1,0)</formula>
    </cfRule>
  </conditionalFormatting>
  <conditionalFormatting sqref="D70:E70">
    <cfRule type="expression" dxfId="132" priority="17" stopIfTrue="1">
      <formula>$P$28=""</formula>
    </cfRule>
  </conditionalFormatting>
  <conditionalFormatting sqref="D69">
    <cfRule type="expression" dxfId="131" priority="18" stopIfTrue="1">
      <formula>$P$33=""</formula>
    </cfRule>
  </conditionalFormatting>
  <conditionalFormatting sqref="D70">
    <cfRule type="expression" dxfId="130" priority="16" stopIfTrue="1">
      <formula>$P$34=""</formula>
    </cfRule>
    <cfRule type="expression" dxfId="129" priority="21" stopIfTrue="1">
      <formula>IF(AND(OR($D$28="Yes",$D$28=""),D70=""),1,0)</formula>
    </cfRule>
  </conditionalFormatting>
  <conditionalFormatting sqref="D69:E69">
    <cfRule type="expression" dxfId="128" priority="19" stopIfTrue="1">
      <formula>$P$39=""</formula>
    </cfRule>
    <cfRule type="expression" dxfId="127" priority="20" stopIfTrue="1">
      <formula>IF(AND(OR($D$27="Yes",$D$27=""),D69=""),1,0)</formula>
    </cfRule>
  </conditionalFormatting>
  <conditionalFormatting sqref="D75:E75">
    <cfRule type="expression" dxfId="126" priority="14" stopIfTrue="1">
      <formula>AND(OR($D$26="No",AND($D$26="Yes",$D$32="No")),OR($D$27="No",AND($D$27="Yes",$D$33="No")),OR($D$28="No",AND($D$28="Yes",$D$34="No")),OR($D$29="No",AND($D$29="Yes",$D$35="No")))</formula>
    </cfRule>
    <cfRule type="expression" dxfId="125" priority="15" stopIfTrue="1">
      <formula>IF(D75="",TRUE)</formula>
    </cfRule>
  </conditionalFormatting>
  <conditionalFormatting sqref="D77:E77">
    <cfRule type="expression" dxfId="124" priority="12" stopIfTrue="1">
      <formula>AND(OR($D$26="No",AND($D$26="Yes",$D$32="No")),OR($D$27="No",AND($D$27="Yes",$D$33="No")),OR($D$28="No",AND($D$28="Yes",$D$34="No")),OR($D$29="No",AND($D$29="Yes",$D$35="No")))</formula>
    </cfRule>
    <cfRule type="expression" dxfId="123" priority="13" stopIfTrue="1">
      <formula>IF(D77="",TRUE)</formula>
    </cfRule>
  </conditionalFormatting>
  <conditionalFormatting sqref="D79:E79">
    <cfRule type="expression" dxfId="122" priority="10" stopIfTrue="1">
      <formula>AND(OR($D$26="No",AND($D$26="Yes",$D$32="No")),OR($D$27="No",AND($D$27="Yes",$D$33="No")),OR($D$28="No",AND($D$28="Yes",$D$34="No")),OR($D$29="No",AND($D$29="Yes",$D$35="No")))</formula>
    </cfRule>
    <cfRule type="expression" dxfId="121" priority="11" stopIfTrue="1">
      <formula>IF(D79="",TRUE)</formula>
    </cfRule>
  </conditionalFormatting>
  <conditionalFormatting sqref="D81:E81">
    <cfRule type="expression" dxfId="120" priority="8" stopIfTrue="1">
      <formula>AND(OR($D$26="No",AND($D$26="Yes",$D$32="No")),OR($D$27="No",AND($D$27="Yes",$D$33="No")),OR($D$28="No",AND($D$28="Yes",$D$34="No")),OR($D$29="No",AND($D$29="Yes",$D$35="No")))</formula>
    </cfRule>
    <cfRule type="expression" dxfId="119" priority="9" stopIfTrue="1">
      <formula>IF(D81="",TRUE)</formula>
    </cfRule>
  </conditionalFormatting>
  <conditionalFormatting sqref="D83:E83">
    <cfRule type="expression" dxfId="118" priority="6" stopIfTrue="1">
      <formula>AND(OR($D$26="No",AND($D$26="Yes",$D$32="No")),OR($D$27="No",AND($D$27="Yes",$D$33="No")),OR($D$28="No",AND($D$28="Yes",$D$34="No")),OR($D$29="No",AND($D$29="Yes",$D$35="No")))</formula>
    </cfRule>
    <cfRule type="expression" dxfId="117" priority="7" stopIfTrue="1">
      <formula>IF(D83="",TRUE)</formula>
    </cfRule>
  </conditionalFormatting>
  <conditionalFormatting sqref="D85:E85">
    <cfRule type="expression" dxfId="116" priority="4" stopIfTrue="1">
      <formula>AND(OR($D$26="No",AND($D$26="Yes",$D$32="No")),OR($D$27="No",AND($D$27="Yes",$D$33="No")),OR($D$28="No",AND($D$28="Yes",$D$34="No")),OR($D$29="No",AND($D$29="Yes",$D$35="No")))</formula>
    </cfRule>
    <cfRule type="expression" dxfId="115" priority="5" stopIfTrue="1">
      <formula>IF(D85="",TRUE)</formula>
    </cfRule>
  </conditionalFormatting>
  <conditionalFormatting sqref="D87:E87">
    <cfRule type="expression" dxfId="114" priority="2" stopIfTrue="1">
      <formula>AND(OR($D$26="No",AND($D$26="Yes",$D$32="No")),OR($D$27="No",AND($D$27="Yes",$D$33="No")),OR($D$28="No",AND($D$28="Yes",$D$34="No")),OR($D$29="No",AND($D$29="Yes",$D$35="No")))</formula>
    </cfRule>
    <cfRule type="expression" dxfId="113" priority="3" stopIfTrue="1">
      <formula>IF(D87="",TRUE)</formula>
    </cfRule>
  </conditionalFormatting>
  <conditionalFormatting sqref="G77:J77">
    <cfRule type="expression" dxfId="112" priority="1" stopIfTrue="1">
      <formula>IF(AND($D$71="Yes",$G$71=""),TRUE)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display="http://www.founderpcb.com/index.php/list-21.html"/>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4" zoomScaleNormal="100" zoomScalePageLayoutView="55" workbookViewId="0">
      <selection activeCell="D18" sqref="D18"/>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首先：</v>
      </c>
      <c r="C2" s="172"/>
      <c r="D2" s="172"/>
      <c r="E2" s="172"/>
      <c r="F2" s="193"/>
      <c r="G2" s="193"/>
      <c r="H2" s="193"/>
      <c r="I2" s="194"/>
      <c r="J2" s="385" t="str">
        <f ca="1">OFFSET(L!$C$1,MATCH("Smelter List"&amp;ADDRESS(ROW(),COLUMN(),4),L!$A:$A,0)-1,SL,,)</f>
        <v>链接到“RMAP 合规冶炼厂列表”</v>
      </c>
      <c r="K2" s="386"/>
      <c r="L2" s="386"/>
      <c r="M2" s="386"/>
      <c r="N2" s="386"/>
      <c r="O2" s="386"/>
      <c r="P2" s="195"/>
      <c r="Q2" s="196"/>
      <c r="R2" s="197"/>
      <c r="S2" s="197"/>
      <c r="T2" s="197"/>
      <c r="AH2" s="145" t="s">
        <v>488</v>
      </c>
    </row>
    <row r="3" spans="1:34" s="222" customFormat="1" ht="173.45" customHeight="1">
      <c r="A3" s="171"/>
      <c r="B3" s="387"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7"/>
      <c r="D3" s="387"/>
      <c r="E3" s="387"/>
      <c r="F3" s="223"/>
      <c r="G3" s="388" t="str">
        <f ca="1">OFFSET(L!$C$1,MATCH("General"&amp;"Cpy",L!$A:$A,0)-1,SL,,)</f>
        <v>© 2023 Responsible Minerals Initiative。保留所有权利。</v>
      </c>
      <c r="H3" s="388"/>
      <c r="I3" s="389"/>
      <c r="J3" s="126"/>
      <c r="K3" s="127"/>
      <c r="M3" s="198"/>
      <c r="N3" s="198"/>
      <c r="O3" s="99"/>
      <c r="P3" s="99"/>
      <c r="Q3" s="199" t="s">
        <v>15592</v>
      </c>
      <c r="R3" s="217"/>
      <c r="S3" s="217"/>
      <c r="T3" s="217"/>
      <c r="W3" s="224" t="s">
        <v>1127</v>
      </c>
      <c r="X3" s="224" t="s">
        <v>1126</v>
      </c>
      <c r="Y3" s="224" t="s">
        <v>1128</v>
      </c>
      <c r="Z3" s="224" t="s">
        <v>1125</v>
      </c>
      <c r="AH3" s="145" t="s">
        <v>489</v>
      </c>
    </row>
    <row r="4" spans="1:34" s="159" customFormat="1" ht="47.25">
      <c r="A4" s="217" t="str">
        <f ca="1">OFFSET(L!$C$1,MATCH("Smelter List"&amp;ADDRESS(ROW(),COLUMN(),4),L!$A:$A,0)-1,SL,,)</f>
        <v>冶炼厂识别号码输入列</v>
      </c>
      <c r="B4" s="217" t="str">
        <f ca="1">OFFSET(L!$C$1,MATCH("Smelter List"&amp;ADDRESS(ROW(),COLUMN(),4),L!$A:$A,0)-1,SL,,)</f>
        <v>金属 (*)</v>
      </c>
      <c r="C4" s="217" t="str">
        <f ca="1">OFFSET(L!$C$1,MATCH("Smelter List"&amp;ADDRESS(ROW(),COLUMN(),4),L!$A:$A,0)-1,SL,,)</f>
        <v>冶炼厂查找 (*)</v>
      </c>
      <c r="D4" s="217" t="str">
        <f ca="1">OFFSET(L!$C$1,MATCH("Smelter List"&amp;ADDRESS(ROW(),COLUMN(),4),L!$A:$A,0)-1,SL,,)</f>
        <v>冶炼厂名称 (1)</v>
      </c>
      <c r="E4" s="217" t="str">
        <f ca="1">OFFSET(L!$C$1,MATCH("Smelter List"&amp;ADDRESS(ROW(),COLUMN(),4),L!$A:$A,0)-1,SL,,)</f>
        <v>冶炼厂所在国家或地区 (*)</v>
      </c>
      <c r="F4" s="217" t="str">
        <f ca="1">OFFSET(L!$C$1,MATCH("Smelter List"&amp;ADDRESS(ROW(),COLUMN(),4),L!$A:$A,0)-1,SL,,)</f>
        <v>冶炼厂识别</v>
      </c>
      <c r="G4" s="217"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7" t="s">
        <v>12420</v>
      </c>
      <c r="S4" s="217" t="s">
        <v>12403</v>
      </c>
      <c r="T4" s="217" t="s">
        <v>12404</v>
      </c>
      <c r="U4" s="200"/>
      <c r="W4" s="159" t="s">
        <v>1319</v>
      </c>
      <c r="X4" s="159" t="s">
        <v>938</v>
      </c>
      <c r="AH4" s="145" t="s">
        <v>490</v>
      </c>
    </row>
    <row r="5" spans="1:34" s="228" customFormat="1" ht="19.899999999999999" customHeight="1">
      <c r="A5" s="266" t="s">
        <v>1788</v>
      </c>
      <c r="B5" s="182" t="s">
        <v>1126</v>
      </c>
      <c r="C5" s="186" t="s">
        <v>13181</v>
      </c>
      <c r="D5" s="233" t="s">
        <v>13181</v>
      </c>
      <c r="E5" s="182" t="s">
        <v>1096</v>
      </c>
      <c r="F5" s="182" t="s">
        <v>1788</v>
      </c>
      <c r="G5" s="182" t="s">
        <v>13240</v>
      </c>
      <c r="H5" s="397" t="s">
        <v>15805</v>
      </c>
      <c r="I5" s="184" t="s">
        <v>1773</v>
      </c>
      <c r="J5" s="184" t="s">
        <v>13619</v>
      </c>
      <c r="K5" s="398"/>
      <c r="L5" s="399"/>
      <c r="M5" s="225"/>
      <c r="N5" s="225"/>
      <c r="O5" s="225"/>
      <c r="P5" s="185"/>
      <c r="Q5" s="226"/>
      <c r="R5" s="182" t="s">
        <v>13181</v>
      </c>
      <c r="S5" s="181" t="str">
        <f t="shared" ref="S5" ca="1" si="0">IF(B5="","",IF(ISERROR(MATCH($E5,CL,0)),"Unknown",INDIRECT("'C'!$A$"&amp;MATCH($E5,CL,0)+1)))</f>
        <v>CN</v>
      </c>
      <c r="T5" s="181" t="str">
        <f ca="1">IF(B5="","",IF(ISERROR(MATCH($J5,[2]SorP!$B$1:$B$6230,0)),"",INDIRECT("'SorP'!$A$"&amp;MATCH($J5,[2]SorP!$B$1:$B$6230,0))))</f>
        <v>CN-JX</v>
      </c>
      <c r="U5" s="201"/>
      <c r="V5" s="227">
        <f>IF(C5="",NA(),IF(OR(C5="Smelter not listed",C5="Smelter not yet identified"),MATCH($B5&amp;$D5,'[2]Smelter Look-up'!$J:$J,0),MATCH($B5&amp;$C5,'[2]Smelter Look-up'!$J:$J,0)))</f>
        <v>448</v>
      </c>
      <c r="X5" s="228">
        <f t="shared" ref="X5" si="1">IF(AND(C5="Smelter not listed",OR(LEN(D5)=0,LEN(E5)=0)),1,0)</f>
        <v>0</v>
      </c>
      <c r="AB5" s="229" t="str">
        <f t="shared" ref="AB5" si="2">B5&amp;C5</f>
        <v>TinJiangxi New Nanshan Technology Ltd.</v>
      </c>
    </row>
    <row r="6" spans="1:34" s="228" customFormat="1" ht="19.899999999999999" customHeight="1">
      <c r="A6" s="266" t="s">
        <v>15801</v>
      </c>
      <c r="B6" s="182" t="s">
        <v>1125</v>
      </c>
      <c r="C6" s="288" t="s">
        <v>1619</v>
      </c>
      <c r="D6" s="288" t="s">
        <v>1619</v>
      </c>
      <c r="E6" s="182" t="s">
        <v>1096</v>
      </c>
      <c r="F6" s="182" t="s">
        <v>1620</v>
      </c>
      <c r="G6" s="182" t="s">
        <v>13240</v>
      </c>
      <c r="H6" s="183" t="s">
        <v>15802</v>
      </c>
      <c r="I6" s="289" t="s">
        <v>15803</v>
      </c>
      <c r="J6" s="289" t="s">
        <v>15804</v>
      </c>
      <c r="K6" s="225"/>
      <c r="L6" s="225"/>
      <c r="M6" s="290"/>
      <c r="N6" s="225"/>
      <c r="O6" s="225"/>
      <c r="P6" s="291"/>
      <c r="Q6" s="292"/>
      <c r="R6" s="182" t="s">
        <v>1619</v>
      </c>
      <c r="S6" s="293" t="str">
        <f t="shared" ref="S6" ca="1" si="3">IF(B6="","",IF(ISERROR(MATCH($E6,CL,0)),"Unknown",INDIRECT("'C'!$A$"&amp;MATCH($E6,CL,0)+1)))</f>
        <v>CN</v>
      </c>
      <c r="T6" s="293" t="str">
        <f ca="1">IF(B6="","",IF(ISERROR(MATCH($J6,[1]SorP!$B$1:$B$6230,0)),"",INDIRECT("'SorP'!$A$"&amp;MATCH($J6,[1]SorP!$B$1:$B$6230,0))))</f>
        <v>CN-JS</v>
      </c>
      <c r="U6" s="294"/>
      <c r="V6" s="227">
        <f>IF(C6="",NA(),IF(OR(C6="Smelter not listed",C6="Smelter not yet identified"),MATCH($B6&amp;$D6,'[1]Smelter Look-up'!$J:$J,0),MATCH($B6&amp;$C6,'[1]Smelter Look-up'!$J:$J,0)))</f>
        <v>175</v>
      </c>
      <c r="W6" s="295"/>
      <c r="X6" s="295">
        <f t="shared" ref="X5:X6" si="4">IF(AND(C6="Smelter not listed",OR(LEN(D6)=0,LEN(E6)=0)),1,0)</f>
        <v>0</v>
      </c>
      <c r="Y6" s="295"/>
      <c r="Z6" s="295"/>
      <c r="AB6" s="229" t="str">
        <f t="shared" ref="AB5:AB6" si="5">B6&amp;C6</f>
        <v>GoldMetalor Technologies (Suzhou) Ltd.</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ref="S7:S37" ca="1" si="6">IF(B7="","",IF(ISERROR(MATCH($E7,CL,0)),"Unknown",INDIRECT("'C'!$A$"&amp;MATCH($E7,CL,0)+1)))</f>
        <v/>
      </c>
      <c r="T7" s="181" t="str">
        <f ca="1">IF(B7="","",IF(ISERROR(MATCH($J7,SorP!$B$1:$B$6279,0)),"",INDIRECT("'SorP'!$A$"&amp;MATCH($J7,SorP!$B$1:$B$6279,0))))</f>
        <v/>
      </c>
      <c r="U7" s="201"/>
      <c r="V7" s="227" t="e">
        <f>IF(C7="",NA(),IF(OR(C7="Smelter not listed",C7="Smelter not yet identified"),MATCH($B7&amp;$D7,'Smelter Look-up'!$J:$J,0),MATCH($B7&amp;$C7,'Smelter Look-up'!$J:$J,0)))</f>
        <v>#N/A</v>
      </c>
      <c r="X7" s="228">
        <f t="shared" ref="X7:X37" ca="1" si="7">IF(AND(C7="Smelter not listed",OR(LEN(D7)=0,LEN(E7)=0)),1,0)</f>
        <v>0</v>
      </c>
      <c r="AB7" s="229" t="str">
        <f t="shared" ref="AB7:AB37" si="8">B7&amp;C7</f>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6"/>
        <v/>
      </c>
      <c r="T8" s="181" t="str">
        <f ca="1">IF(B8="","",IF(ISERROR(MATCH($J8,SorP!$B$1:$B$6279,0)),"",INDIRECT("'SorP'!$A$"&amp;MATCH($J8,SorP!$B$1:$B$6279,0))))</f>
        <v/>
      </c>
      <c r="U8" s="201"/>
      <c r="V8" s="227" t="e">
        <f>IF(C8="",NA(),IF(OR(C8="Smelter not listed",C8="Smelter not yet identified"),MATCH($B8&amp;$D8,'Smelter Look-up'!$J:$J,0),MATCH($B8&amp;$C8,'Smelter Look-up'!$J:$J,0)))</f>
        <v>#N/A</v>
      </c>
      <c r="X8" s="228">
        <f t="shared" ca="1" si="7"/>
        <v>0</v>
      </c>
      <c r="AB8" s="229" t="str">
        <f t="shared" si="8"/>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6"/>
        <v/>
      </c>
      <c r="T9" s="181" t="str">
        <f ca="1">IF(B9="","",IF(ISERROR(MATCH($J9,SorP!$B$1:$B$6279,0)),"",INDIRECT("'SorP'!$A$"&amp;MATCH($J9,SorP!$B$1:$B$6279,0))))</f>
        <v/>
      </c>
      <c r="U9" s="201"/>
      <c r="V9" s="227" t="e">
        <f>IF(C9="",NA(),IF(OR(C9="Smelter not listed",C9="Smelter not yet identified"),MATCH($B9&amp;$D9,'Smelter Look-up'!$J:$J,0),MATCH($B9&amp;$C9,'Smelter Look-up'!$J:$J,0)))</f>
        <v>#N/A</v>
      </c>
      <c r="X9" s="228">
        <f t="shared" ca="1" si="7"/>
        <v>0</v>
      </c>
      <c r="AB9" s="229" t="str">
        <f t="shared" si="8"/>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6"/>
        <v/>
      </c>
      <c r="T10" s="181" t="str">
        <f ca="1">IF(B10="","",IF(ISERROR(MATCH($J10,SorP!$B$1:$B$6279,0)),"",INDIRECT("'SorP'!$A$"&amp;MATCH($J10,SorP!$B$1:$B$6279,0))))</f>
        <v/>
      </c>
      <c r="U10" s="201"/>
      <c r="V10" s="227" t="e">
        <f>IF(C10="",NA(),IF(OR(C10="Smelter not listed",C10="Smelter not yet identified"),MATCH($B10&amp;$D10,'Smelter Look-up'!$J:$J,0),MATCH($B10&amp;$C10,'Smelter Look-up'!$J:$J,0)))</f>
        <v>#N/A</v>
      </c>
      <c r="X10" s="228">
        <f t="shared" ca="1" si="7"/>
        <v>0</v>
      </c>
      <c r="AB10" s="229" t="str">
        <f t="shared" si="8"/>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6"/>
        <v/>
      </c>
      <c r="T11" s="181" t="str">
        <f ca="1">IF(B11="","",IF(ISERROR(MATCH($J11,SorP!$B$1:$B$6279,0)),"",INDIRECT("'SorP'!$A$"&amp;MATCH($J11,SorP!$B$1:$B$6279,0))))</f>
        <v/>
      </c>
      <c r="U11" s="201"/>
      <c r="V11" s="227" t="e">
        <f>IF(C11="",NA(),IF(OR(C11="Smelter not listed",C11="Smelter not yet identified"),MATCH($B11&amp;$D11,'Smelter Look-up'!$J:$J,0),MATCH($B11&amp;$C11,'Smelter Look-up'!$J:$J,0)))</f>
        <v>#N/A</v>
      </c>
      <c r="X11" s="228">
        <f t="shared" ca="1" si="7"/>
        <v>0</v>
      </c>
      <c r="AB11" s="229" t="str">
        <f t="shared" si="8"/>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6"/>
        <v/>
      </c>
      <c r="T12" s="181" t="str">
        <f ca="1">IF(B12="","",IF(ISERROR(MATCH($J12,SorP!$B$1:$B$6279,0)),"",INDIRECT("'SorP'!$A$"&amp;MATCH($J12,SorP!$B$1:$B$6279,0))))</f>
        <v/>
      </c>
      <c r="U12" s="201"/>
      <c r="V12" s="227" t="e">
        <f>IF(C12="",NA(),IF(OR(C12="Smelter not listed",C12="Smelter not yet identified"),MATCH($B12&amp;$D12,'Smelter Look-up'!$J:$J,0),MATCH($B12&amp;$C12,'Smelter Look-up'!$J:$J,0)))</f>
        <v>#N/A</v>
      </c>
      <c r="X12" s="228">
        <f t="shared" ca="1" si="7"/>
        <v>0</v>
      </c>
      <c r="AB12" s="229" t="str">
        <f t="shared" si="8"/>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6"/>
        <v/>
      </c>
      <c r="T13" s="181" t="str">
        <f ca="1">IF(B13="","",IF(ISERROR(MATCH($J13,SorP!$B$1:$B$6279,0)),"",INDIRECT("'SorP'!$A$"&amp;MATCH($J13,SorP!$B$1:$B$6279,0))))</f>
        <v/>
      </c>
      <c r="U13" s="201"/>
      <c r="V13" s="227" t="e">
        <f>IF(C13="",NA(),IF(OR(C13="Smelter not listed",C13="Smelter not yet identified"),MATCH($B13&amp;$D13,'Smelter Look-up'!$J:$J,0),MATCH($B13&amp;$C13,'Smelter Look-up'!$J:$J,0)))</f>
        <v>#N/A</v>
      </c>
      <c r="X13" s="228">
        <f t="shared" ca="1" si="7"/>
        <v>0</v>
      </c>
      <c r="AB13" s="229" t="str">
        <f t="shared" si="8"/>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6"/>
        <v/>
      </c>
      <c r="T14" s="181" t="str">
        <f ca="1">IF(B14="","",IF(ISERROR(MATCH($J14,SorP!$B$1:$B$6279,0)),"",INDIRECT("'SorP'!$A$"&amp;MATCH($J14,SorP!$B$1:$B$6279,0))))</f>
        <v/>
      </c>
      <c r="U14" s="201"/>
      <c r="V14" s="227" t="e">
        <f>IF(C14="",NA(),IF(OR(C14="Smelter not listed",C14="Smelter not yet identified"),MATCH($B14&amp;$D14,'Smelter Look-up'!$J:$J,0),MATCH($B14&amp;$C14,'Smelter Look-up'!$J:$J,0)))</f>
        <v>#N/A</v>
      </c>
      <c r="X14" s="228">
        <f t="shared" ca="1" si="7"/>
        <v>0</v>
      </c>
      <c r="AB14" s="229" t="str">
        <f t="shared" si="8"/>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6"/>
        <v/>
      </c>
      <c r="T15" s="181" t="str">
        <f ca="1">IF(B15="","",IF(ISERROR(MATCH($J15,SorP!$B$1:$B$6279,0)),"",INDIRECT("'SorP'!$A$"&amp;MATCH($J15,SorP!$B$1:$B$6279,0))))</f>
        <v/>
      </c>
      <c r="U15" s="201"/>
      <c r="V15" s="227" t="e">
        <f>IF(C15="",NA(),IF(OR(C15="Smelter not listed",C15="Smelter not yet identified"),MATCH($B15&amp;$D15,'Smelter Look-up'!$J:$J,0),MATCH($B15&amp;$C15,'Smelter Look-up'!$J:$J,0)))</f>
        <v>#N/A</v>
      </c>
      <c r="X15" s="228">
        <f t="shared" ca="1" si="7"/>
        <v>0</v>
      </c>
      <c r="AB15" s="229" t="str">
        <f t="shared" si="8"/>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6"/>
        <v/>
      </c>
      <c r="T16" s="181" t="str">
        <f ca="1">IF(B16="","",IF(ISERROR(MATCH($J16,SorP!$B$1:$B$6279,0)),"",INDIRECT("'SorP'!$A$"&amp;MATCH($J16,SorP!$B$1:$B$6279,0))))</f>
        <v/>
      </c>
      <c r="U16" s="201"/>
      <c r="V16" s="227" t="e">
        <f>IF(C16="",NA(),IF(OR(C16="Smelter not listed",C16="Smelter not yet identified"),MATCH($B16&amp;$D16,'Smelter Look-up'!$J:$J,0),MATCH($B16&amp;$C16,'Smelter Look-up'!$J:$J,0)))</f>
        <v>#N/A</v>
      </c>
      <c r="X16" s="228">
        <f t="shared" ca="1" si="7"/>
        <v>0</v>
      </c>
      <c r="AB16" s="229" t="str">
        <f t="shared" si="8"/>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6"/>
        <v/>
      </c>
      <c r="T17" s="181" t="str">
        <f ca="1">IF(B17="","",IF(ISERROR(MATCH($J17,SorP!$B$1:$B$6279,0)),"",INDIRECT("'SorP'!$A$"&amp;MATCH($J17,SorP!$B$1:$B$6279,0))))</f>
        <v/>
      </c>
      <c r="U17" s="201"/>
      <c r="V17" s="227" t="e">
        <f>IF(C17="",NA(),IF(OR(C17="Smelter not listed",C17="Smelter not yet identified"),MATCH($B17&amp;$D17,'Smelter Look-up'!$J:$J,0),MATCH($B17&amp;$C17,'Smelter Look-up'!$J:$J,0)))</f>
        <v>#N/A</v>
      </c>
      <c r="X17" s="228">
        <f t="shared" ca="1" si="7"/>
        <v>0</v>
      </c>
      <c r="AB17" s="229" t="str">
        <f t="shared" si="8"/>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6"/>
        <v/>
      </c>
      <c r="T18" s="181" t="str">
        <f ca="1">IF(B18="","",IF(ISERROR(MATCH($J18,SorP!$B$1:$B$6279,0)),"",INDIRECT("'SorP'!$A$"&amp;MATCH($J18,SorP!$B$1:$B$6279,0))))</f>
        <v/>
      </c>
      <c r="U18" s="201"/>
      <c r="V18" s="227" t="e">
        <f>IF(C18="",NA(),IF(OR(C18="Smelter not listed",C18="Smelter not yet identified"),MATCH($B18&amp;$D18,'Smelter Look-up'!$J:$J,0),MATCH($B18&amp;$C18,'Smelter Look-up'!$J:$J,0)))</f>
        <v>#N/A</v>
      </c>
      <c r="X18" s="228">
        <f t="shared" ca="1" si="7"/>
        <v>0</v>
      </c>
      <c r="AB18" s="229" t="str">
        <f t="shared" si="8"/>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6"/>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7"/>
        <v>0</v>
      </c>
      <c r="AB19" s="229" t="str">
        <f t="shared" si="8"/>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6"/>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7"/>
        <v>0</v>
      </c>
      <c r="AB20" s="229" t="str">
        <f t="shared" si="8"/>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6"/>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7"/>
        <v>0</v>
      </c>
      <c r="AB21" s="229" t="str">
        <f t="shared" si="8"/>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6"/>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7"/>
        <v>0</v>
      </c>
      <c r="AB22" s="229" t="str">
        <f t="shared" si="8"/>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6"/>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7"/>
        <v>0</v>
      </c>
      <c r="AB23" s="229" t="str">
        <f t="shared" si="8"/>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6"/>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7"/>
        <v>0</v>
      </c>
      <c r="AB24" s="229" t="str">
        <f t="shared" si="8"/>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6"/>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7"/>
        <v>0</v>
      </c>
      <c r="AB25" s="229" t="str">
        <f t="shared" si="8"/>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6"/>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7"/>
        <v>0</v>
      </c>
      <c r="AB26" s="229" t="str">
        <f t="shared" si="8"/>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6"/>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7"/>
        <v>0</v>
      </c>
      <c r="AB27" s="229" t="str">
        <f t="shared" si="8"/>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6"/>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7"/>
        <v>0</v>
      </c>
      <c r="AB28" s="229" t="str">
        <f t="shared" si="8"/>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6"/>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7"/>
        <v>0</v>
      </c>
      <c r="AB29" s="229" t="str">
        <f t="shared" si="8"/>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6"/>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7"/>
        <v>0</v>
      </c>
      <c r="AB30" s="229" t="str">
        <f t="shared" si="8"/>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6"/>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7"/>
        <v>0</v>
      </c>
      <c r="AB31" s="229" t="str">
        <f t="shared" si="8"/>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6"/>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7"/>
        <v>0</v>
      </c>
      <c r="AB32" s="229" t="str">
        <f t="shared" si="8"/>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6"/>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7"/>
        <v>0</v>
      </c>
      <c r="AB33" s="229" t="str">
        <f t="shared" si="8"/>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6"/>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7"/>
        <v>0</v>
      </c>
      <c r="AB34" s="229" t="str">
        <f t="shared" si="8"/>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6"/>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7"/>
        <v>0</v>
      </c>
      <c r="AB35" s="229" t="str">
        <f t="shared" si="8"/>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6"/>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7"/>
        <v>0</v>
      </c>
      <c r="AB36" s="229" t="str">
        <f t="shared" si="8"/>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6"/>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7"/>
        <v>0</v>
      </c>
      <c r="AB37" s="229" t="str">
        <f t="shared" si="8"/>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9">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10">IF(AND(C38="Smelter not listed",OR(LEN(D38)=0,LEN(E38)=0)),1,0)</f>
        <v>0</v>
      </c>
      <c r="AB38" s="229" t="str">
        <f t="shared" ref="AB38:AB68" si="11">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9"/>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10"/>
        <v>0</v>
      </c>
      <c r="AB39" s="229" t="str">
        <f t="shared" si="11"/>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9"/>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10"/>
        <v>0</v>
      </c>
      <c r="AB40" s="229" t="str">
        <f t="shared" si="11"/>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9"/>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10"/>
        <v>0</v>
      </c>
      <c r="AB41" s="229" t="str">
        <f t="shared" si="11"/>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9"/>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10"/>
        <v>0</v>
      </c>
      <c r="AB42" s="229" t="str">
        <f t="shared" si="11"/>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9"/>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10"/>
        <v>0</v>
      </c>
      <c r="AB43" s="229" t="str">
        <f t="shared" si="11"/>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9"/>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10"/>
        <v>0</v>
      </c>
      <c r="AB44" s="229" t="str">
        <f t="shared" si="11"/>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9"/>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10"/>
        <v>0</v>
      </c>
      <c r="AB45" s="229" t="str">
        <f t="shared" si="11"/>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9"/>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10"/>
        <v>0</v>
      </c>
      <c r="AB46" s="229" t="str">
        <f t="shared" si="11"/>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9"/>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10"/>
        <v>0</v>
      </c>
      <c r="AB47" s="229" t="str">
        <f t="shared" si="11"/>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9"/>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10"/>
        <v>0</v>
      </c>
      <c r="AB48" s="229" t="str">
        <f t="shared" si="11"/>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9"/>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10"/>
        <v>0</v>
      </c>
      <c r="AB49" s="229" t="str">
        <f t="shared" si="11"/>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9"/>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10"/>
        <v>0</v>
      </c>
      <c r="AB50" s="229" t="str">
        <f t="shared" si="11"/>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9"/>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10"/>
        <v>0</v>
      </c>
      <c r="AB51" s="229" t="str">
        <f t="shared" si="11"/>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9"/>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10"/>
        <v>0</v>
      </c>
      <c r="AB52" s="229" t="str">
        <f t="shared" si="11"/>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9"/>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10"/>
        <v>0</v>
      </c>
      <c r="AB53" s="229" t="str">
        <f t="shared" si="11"/>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9"/>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10"/>
        <v>0</v>
      </c>
      <c r="AB54" s="229" t="str">
        <f t="shared" si="11"/>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9"/>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10"/>
        <v>0</v>
      </c>
      <c r="AB55" s="229" t="str">
        <f t="shared" si="11"/>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9"/>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10"/>
        <v>0</v>
      </c>
      <c r="AB56" s="229" t="str">
        <f t="shared" si="11"/>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9"/>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10"/>
        <v>0</v>
      </c>
      <c r="AB57" s="229" t="str">
        <f t="shared" si="11"/>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9"/>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10"/>
        <v>0</v>
      </c>
      <c r="AB58" s="229" t="str">
        <f t="shared" si="11"/>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9"/>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10"/>
        <v>0</v>
      </c>
      <c r="AB59" s="229" t="str">
        <f t="shared" si="11"/>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9"/>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10"/>
        <v>0</v>
      </c>
      <c r="AB60" s="229" t="str">
        <f t="shared" si="11"/>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9"/>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10"/>
        <v>0</v>
      </c>
      <c r="AB61" s="229" t="str">
        <f t="shared" si="11"/>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9"/>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10"/>
        <v>0</v>
      </c>
      <c r="AB62" s="229" t="str">
        <f t="shared" si="11"/>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9"/>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10"/>
        <v>0</v>
      </c>
      <c r="AB63" s="229" t="str">
        <f t="shared" si="11"/>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9"/>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10"/>
        <v>0</v>
      </c>
      <c r="AB64" s="229" t="str">
        <f t="shared" si="11"/>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9"/>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10"/>
        <v>0</v>
      </c>
      <c r="AB65" s="229" t="str">
        <f t="shared" si="11"/>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9"/>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10"/>
        <v>0</v>
      </c>
      <c r="AB66" s="229" t="str">
        <f t="shared" si="11"/>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9"/>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10"/>
        <v>0</v>
      </c>
      <c r="AB67" s="229" t="str">
        <f t="shared" si="11"/>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9"/>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10"/>
        <v>0</v>
      </c>
      <c r="AB68" s="229" t="str">
        <f t="shared" si="11"/>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12">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3">IF(AND(C69="Smelter not listed",OR(LEN(D69)=0,LEN(E69)=0)),1,0)</f>
        <v>0</v>
      </c>
      <c r="AB69" s="229" t="str">
        <f t="shared" ref="AB69" si="14">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5">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6">IF(AND(C70="Smelter not listed",OR(LEN(D70)=0,LEN(E70)=0)),1,0)</f>
        <v>0</v>
      </c>
      <c r="AB70" s="229" t="str">
        <f t="shared" ref="AB70:AB101" si="17">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5"/>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6"/>
        <v>0</v>
      </c>
      <c r="AB71" s="229" t="str">
        <f t="shared" si="17"/>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5"/>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6"/>
        <v>0</v>
      </c>
      <c r="AB72" s="229" t="str">
        <f t="shared" si="17"/>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5"/>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6"/>
        <v>0</v>
      </c>
      <c r="AB73" s="229" t="str">
        <f t="shared" si="17"/>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5"/>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6"/>
        <v>0</v>
      </c>
      <c r="AB74" s="229" t="str">
        <f t="shared" si="17"/>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5"/>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6"/>
        <v>0</v>
      </c>
      <c r="AB75" s="229" t="str">
        <f t="shared" si="17"/>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5"/>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6"/>
        <v>0</v>
      </c>
      <c r="AB76" s="229" t="str">
        <f t="shared" si="17"/>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5"/>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6"/>
        <v>0</v>
      </c>
      <c r="AB77" s="229" t="str">
        <f t="shared" si="17"/>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5"/>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6"/>
        <v>0</v>
      </c>
      <c r="AB78" s="229" t="str">
        <f t="shared" si="17"/>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5"/>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6"/>
        <v>0</v>
      </c>
      <c r="AB79" s="229" t="str">
        <f t="shared" si="17"/>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5"/>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6"/>
        <v>0</v>
      </c>
      <c r="AB80" s="229" t="str">
        <f t="shared" si="17"/>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5"/>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6"/>
        <v>0</v>
      </c>
      <c r="AB81" s="229" t="str">
        <f t="shared" si="17"/>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5"/>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6"/>
        <v>0</v>
      </c>
      <c r="AB82" s="229" t="str">
        <f t="shared" si="17"/>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5"/>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6"/>
        <v>0</v>
      </c>
      <c r="AB83" s="229" t="str">
        <f t="shared" si="17"/>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5"/>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6"/>
        <v>0</v>
      </c>
      <c r="AB84" s="229" t="str">
        <f t="shared" si="17"/>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5"/>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6"/>
        <v>0</v>
      </c>
      <c r="AB85" s="229" t="str">
        <f t="shared" si="17"/>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5"/>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6"/>
        <v>0</v>
      </c>
      <c r="AB86" s="229" t="str">
        <f t="shared" si="17"/>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5"/>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6"/>
        <v>0</v>
      </c>
      <c r="AB87" s="229" t="str">
        <f t="shared" si="17"/>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5"/>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6"/>
        <v>0</v>
      </c>
      <c r="AB88" s="229" t="str">
        <f t="shared" si="17"/>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5"/>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6"/>
        <v>0</v>
      </c>
      <c r="AB89" s="229" t="str">
        <f t="shared" si="17"/>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5"/>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6"/>
        <v>0</v>
      </c>
      <c r="AB90" s="229" t="str">
        <f t="shared" si="17"/>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5"/>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6"/>
        <v>0</v>
      </c>
      <c r="AB91" s="229" t="str">
        <f t="shared" si="17"/>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5"/>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6"/>
        <v>0</v>
      </c>
      <c r="AB92" s="229" t="str">
        <f t="shared" si="17"/>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5"/>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6"/>
        <v>0</v>
      </c>
      <c r="AB93" s="229" t="str">
        <f t="shared" si="17"/>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5"/>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6"/>
        <v>0</v>
      </c>
      <c r="AB94" s="229" t="str">
        <f t="shared" si="17"/>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5"/>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6"/>
        <v>0</v>
      </c>
      <c r="AB95" s="229" t="str">
        <f t="shared" si="17"/>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5"/>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6"/>
        <v>0</v>
      </c>
      <c r="AB96" s="229" t="str">
        <f t="shared" si="17"/>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5"/>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6"/>
        <v>0</v>
      </c>
      <c r="AB97" s="229" t="str">
        <f t="shared" si="17"/>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5"/>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6"/>
        <v>0</v>
      </c>
      <c r="AB98" s="229" t="str">
        <f t="shared" si="17"/>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5"/>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6"/>
        <v>0</v>
      </c>
      <c r="AB99" s="229" t="str">
        <f t="shared" si="17"/>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5"/>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6"/>
        <v>0</v>
      </c>
      <c r="AB100" s="229" t="str">
        <f t="shared" si="17"/>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5"/>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6"/>
        <v>0</v>
      </c>
      <c r="AB101" s="229" t="str">
        <f t="shared" si="17"/>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8">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9">IF(AND(C102="Smelter not listed",OR(LEN(D102)=0,LEN(E102)=0)),1,0)</f>
        <v>0</v>
      </c>
      <c r="AB102" s="229" t="str">
        <f t="shared" ref="AB102:AB132" si="20">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8"/>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9"/>
        <v>0</v>
      </c>
      <c r="AB103" s="229" t="str">
        <f t="shared" si="20"/>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8"/>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9"/>
        <v>0</v>
      </c>
      <c r="AB104" s="229" t="str">
        <f t="shared" si="20"/>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8"/>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9"/>
        <v>0</v>
      </c>
      <c r="AB105" s="229" t="str">
        <f t="shared" si="20"/>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8"/>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9"/>
        <v>0</v>
      </c>
      <c r="AB106" s="229" t="str">
        <f t="shared" si="20"/>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8"/>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9"/>
        <v>0</v>
      </c>
      <c r="AB107" s="229" t="str">
        <f t="shared" si="20"/>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8"/>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9"/>
        <v>0</v>
      </c>
      <c r="AB108" s="229" t="str">
        <f t="shared" si="20"/>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8"/>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9"/>
        <v>0</v>
      </c>
      <c r="AB109" s="229" t="str">
        <f t="shared" si="20"/>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8"/>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9"/>
        <v>0</v>
      </c>
      <c r="AB110" s="229" t="str">
        <f t="shared" si="20"/>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8"/>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9"/>
        <v>0</v>
      </c>
      <c r="AB111" s="229" t="str">
        <f t="shared" si="20"/>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8"/>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9"/>
        <v>0</v>
      </c>
      <c r="AB112" s="229" t="str">
        <f t="shared" si="20"/>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8"/>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9"/>
        <v>0</v>
      </c>
      <c r="AB113" s="229" t="str">
        <f t="shared" si="20"/>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8"/>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9"/>
        <v>0</v>
      </c>
      <c r="AB114" s="229" t="str">
        <f t="shared" si="20"/>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8"/>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9"/>
        <v>0</v>
      </c>
      <c r="AB115" s="229" t="str">
        <f t="shared" si="20"/>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8"/>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9"/>
        <v>0</v>
      </c>
      <c r="AB116" s="229" t="str">
        <f t="shared" si="20"/>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8"/>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9"/>
        <v>0</v>
      </c>
      <c r="AB117" s="229" t="str">
        <f t="shared" si="20"/>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8"/>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9"/>
        <v>0</v>
      </c>
      <c r="AB118" s="229" t="str">
        <f t="shared" si="20"/>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8"/>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9"/>
        <v>0</v>
      </c>
      <c r="AB119" s="229" t="str">
        <f t="shared" si="20"/>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8"/>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9"/>
        <v>0</v>
      </c>
      <c r="AB120" s="229" t="str">
        <f t="shared" si="20"/>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8"/>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9"/>
        <v>0</v>
      </c>
      <c r="AB121" s="229" t="str">
        <f t="shared" si="20"/>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8"/>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9"/>
        <v>0</v>
      </c>
      <c r="AB122" s="229" t="str">
        <f t="shared" si="20"/>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8"/>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9"/>
        <v>0</v>
      </c>
      <c r="AB123" s="229" t="str">
        <f t="shared" si="20"/>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8"/>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9"/>
        <v>0</v>
      </c>
      <c r="AB124" s="229" t="str">
        <f t="shared" si="20"/>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8"/>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9"/>
        <v>0</v>
      </c>
      <c r="AB125" s="229" t="str">
        <f t="shared" si="20"/>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8"/>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9"/>
        <v>0</v>
      </c>
      <c r="AB126" s="229" t="str">
        <f t="shared" si="20"/>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8"/>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9"/>
        <v>0</v>
      </c>
      <c r="AB127" s="229" t="str">
        <f t="shared" si="20"/>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8"/>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9"/>
        <v>0</v>
      </c>
      <c r="AB128" s="229" t="str">
        <f t="shared" si="20"/>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8"/>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9"/>
        <v>0</v>
      </c>
      <c r="AB129" s="229" t="str">
        <f t="shared" si="20"/>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8"/>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9"/>
        <v>0</v>
      </c>
      <c r="AB130" s="229" t="str">
        <f t="shared" si="20"/>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8"/>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9"/>
        <v>0</v>
      </c>
      <c r="AB131" s="229" t="str">
        <f t="shared" si="20"/>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8"/>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9"/>
        <v>0</v>
      </c>
      <c r="AB132" s="229" t="str">
        <f t="shared" si="20"/>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21">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22">IF(AND(C133="Smelter not listed",OR(LEN(D133)=0,LEN(E133)=0)),1,0)</f>
        <v>0</v>
      </c>
      <c r="AB133" s="229" t="str">
        <f t="shared" ref="AB133" si="23">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4">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5">IF(AND(C134="Smelter not listed",OR(LEN(D134)=0,LEN(E134)=0)),1,0)</f>
        <v>0</v>
      </c>
      <c r="AB134" s="229" t="str">
        <f t="shared" ref="AB134:AB165" si="26">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4"/>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5"/>
        <v>0</v>
      </c>
      <c r="AB135" s="229" t="str">
        <f t="shared" si="26"/>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4"/>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5"/>
        <v>0</v>
      </c>
      <c r="AB136" s="229" t="str">
        <f t="shared" si="26"/>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4"/>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5"/>
        <v>0</v>
      </c>
      <c r="AB137" s="229" t="str">
        <f t="shared" si="26"/>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4"/>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5"/>
        <v>0</v>
      </c>
      <c r="AB138" s="229" t="str">
        <f t="shared" si="26"/>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4"/>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5"/>
        <v>0</v>
      </c>
      <c r="AB139" s="229" t="str">
        <f t="shared" si="26"/>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4"/>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5"/>
        <v>0</v>
      </c>
      <c r="AB140" s="229" t="str">
        <f t="shared" si="26"/>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4"/>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5"/>
        <v>0</v>
      </c>
      <c r="AB141" s="229" t="str">
        <f t="shared" si="26"/>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4"/>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5"/>
        <v>0</v>
      </c>
      <c r="AB142" s="229" t="str">
        <f t="shared" si="26"/>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4"/>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5"/>
        <v>0</v>
      </c>
      <c r="AB143" s="229" t="str">
        <f t="shared" si="26"/>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4"/>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5"/>
        <v>0</v>
      </c>
      <c r="AB144" s="229" t="str">
        <f t="shared" si="26"/>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4"/>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5"/>
        <v>0</v>
      </c>
      <c r="AB145" s="229" t="str">
        <f t="shared" si="26"/>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4"/>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5"/>
        <v>0</v>
      </c>
      <c r="AB146" s="229" t="str">
        <f t="shared" si="26"/>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4"/>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5"/>
        <v>0</v>
      </c>
      <c r="AB147" s="229" t="str">
        <f t="shared" si="26"/>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4"/>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5"/>
        <v>0</v>
      </c>
      <c r="AB148" s="229" t="str">
        <f t="shared" si="26"/>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4"/>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5"/>
        <v>0</v>
      </c>
      <c r="AB149" s="229" t="str">
        <f t="shared" si="26"/>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4"/>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5"/>
        <v>0</v>
      </c>
      <c r="AB150" s="229" t="str">
        <f t="shared" si="26"/>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4"/>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5"/>
        <v>0</v>
      </c>
      <c r="AB151" s="229" t="str">
        <f t="shared" si="26"/>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4"/>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5"/>
        <v>0</v>
      </c>
      <c r="AB152" s="229" t="str">
        <f t="shared" si="26"/>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4"/>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5"/>
        <v>0</v>
      </c>
      <c r="AB153" s="229" t="str">
        <f t="shared" si="26"/>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4"/>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5"/>
        <v>0</v>
      </c>
      <c r="AB154" s="229" t="str">
        <f t="shared" si="26"/>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4"/>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5"/>
        <v>0</v>
      </c>
      <c r="AB155" s="229" t="str">
        <f t="shared" si="26"/>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4"/>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5"/>
        <v>0</v>
      </c>
      <c r="AB156" s="229" t="str">
        <f t="shared" si="26"/>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4"/>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5"/>
        <v>0</v>
      </c>
      <c r="AB157" s="229" t="str">
        <f t="shared" si="26"/>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4"/>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5"/>
        <v>0</v>
      </c>
      <c r="AB158" s="229" t="str">
        <f t="shared" si="26"/>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4"/>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5"/>
        <v>0</v>
      </c>
      <c r="AB159" s="229" t="str">
        <f t="shared" si="26"/>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4"/>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5"/>
        <v>0</v>
      </c>
      <c r="AB160" s="229" t="str">
        <f t="shared" si="26"/>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4"/>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5"/>
        <v>0</v>
      </c>
      <c r="AB161" s="229" t="str">
        <f t="shared" si="26"/>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4"/>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5"/>
        <v>0</v>
      </c>
      <c r="AB162" s="229" t="str">
        <f t="shared" si="26"/>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4"/>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5"/>
        <v>0</v>
      </c>
      <c r="AB163" s="229" t="str">
        <f t="shared" si="26"/>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4"/>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5"/>
        <v>0</v>
      </c>
      <c r="AB164" s="229" t="str">
        <f t="shared" si="26"/>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4"/>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5"/>
        <v>0</v>
      </c>
      <c r="AB165" s="229" t="str">
        <f t="shared" si="26"/>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7">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8">IF(AND(C166="Smelter not listed",OR(LEN(D166)=0,LEN(E166)=0)),1,0)</f>
        <v>0</v>
      </c>
      <c r="AB166" s="229" t="str">
        <f t="shared" ref="AB166:AB196" si="29">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7"/>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8"/>
        <v>0</v>
      </c>
      <c r="AB167" s="229" t="str">
        <f t="shared" si="29"/>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7"/>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8"/>
        <v>0</v>
      </c>
      <c r="AB168" s="229" t="str">
        <f t="shared" si="29"/>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7"/>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8"/>
        <v>0</v>
      </c>
      <c r="AB169" s="229" t="str">
        <f t="shared" si="29"/>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7"/>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8"/>
        <v>0</v>
      </c>
      <c r="AB170" s="229" t="str">
        <f t="shared" si="29"/>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7"/>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8"/>
        <v>0</v>
      </c>
      <c r="AB171" s="229" t="str">
        <f t="shared" si="29"/>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7"/>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8"/>
        <v>0</v>
      </c>
      <c r="AB172" s="229" t="str">
        <f t="shared" si="29"/>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7"/>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8"/>
        <v>0</v>
      </c>
      <c r="AB173" s="229" t="str">
        <f t="shared" si="29"/>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7"/>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8"/>
        <v>0</v>
      </c>
      <c r="AB174" s="229" t="str">
        <f t="shared" si="29"/>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7"/>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8"/>
        <v>0</v>
      </c>
      <c r="AB175" s="229" t="str">
        <f t="shared" si="29"/>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7"/>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8"/>
        <v>0</v>
      </c>
      <c r="AB176" s="229" t="str">
        <f t="shared" si="29"/>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7"/>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8"/>
        <v>0</v>
      </c>
      <c r="AB177" s="229" t="str">
        <f t="shared" si="29"/>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7"/>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8"/>
        <v>0</v>
      </c>
      <c r="AB178" s="229" t="str">
        <f t="shared" si="29"/>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7"/>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8"/>
        <v>0</v>
      </c>
      <c r="AB179" s="229" t="str">
        <f t="shared" si="29"/>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7"/>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8"/>
        <v>0</v>
      </c>
      <c r="AB180" s="229" t="str">
        <f t="shared" si="29"/>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7"/>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8"/>
        <v>0</v>
      </c>
      <c r="AB181" s="229" t="str">
        <f t="shared" si="29"/>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7"/>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8"/>
        <v>0</v>
      </c>
      <c r="AB182" s="229" t="str">
        <f t="shared" si="29"/>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7"/>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8"/>
        <v>0</v>
      </c>
      <c r="AB183" s="229" t="str">
        <f t="shared" si="29"/>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7"/>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8"/>
        <v>0</v>
      </c>
      <c r="AB184" s="229" t="str">
        <f t="shared" si="29"/>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7"/>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8"/>
        <v>0</v>
      </c>
      <c r="AB185" s="229" t="str">
        <f t="shared" si="29"/>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7"/>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8"/>
        <v>0</v>
      </c>
      <c r="AB186" s="229" t="str">
        <f t="shared" si="29"/>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7"/>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8"/>
        <v>0</v>
      </c>
      <c r="AB187" s="229" t="str">
        <f t="shared" si="29"/>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7"/>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8"/>
        <v>0</v>
      </c>
      <c r="AB188" s="229" t="str">
        <f t="shared" si="29"/>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7"/>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8"/>
        <v>0</v>
      </c>
      <c r="AB189" s="229" t="str">
        <f t="shared" si="29"/>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7"/>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8"/>
        <v>0</v>
      </c>
      <c r="AB190" s="229" t="str">
        <f t="shared" si="29"/>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7"/>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8"/>
        <v>0</v>
      </c>
      <c r="AB191" s="229" t="str">
        <f t="shared" si="29"/>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7"/>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8"/>
        <v>0</v>
      </c>
      <c r="AB192" s="229" t="str">
        <f t="shared" si="29"/>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7"/>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8"/>
        <v>0</v>
      </c>
      <c r="AB193" s="229" t="str">
        <f t="shared" si="29"/>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7"/>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8"/>
        <v>0</v>
      </c>
      <c r="AB194" s="229" t="str">
        <f t="shared" si="29"/>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7"/>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8"/>
        <v>0</v>
      </c>
      <c r="AB195" s="229" t="str">
        <f t="shared" si="29"/>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7"/>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8"/>
        <v>0</v>
      </c>
      <c r="AB196" s="229" t="str">
        <f t="shared" si="29"/>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30">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31">IF(AND(C197="Smelter not listed",OR(LEN(D197)=0,LEN(E197)=0)),1,0)</f>
        <v>0</v>
      </c>
      <c r="AB197" s="229" t="str">
        <f t="shared" ref="AB197" si="32">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3">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4">IF(AND(C198="Smelter not listed",OR(LEN(D198)=0,LEN(E198)=0)),1,0)</f>
        <v>0</v>
      </c>
      <c r="AB198" s="229" t="str">
        <f t="shared" ref="AB198:AB229" si="35">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3"/>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4"/>
        <v>0</v>
      </c>
      <c r="AB199" s="229" t="str">
        <f t="shared" si="35"/>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3"/>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4"/>
        <v>0</v>
      </c>
      <c r="AB200" s="229" t="str">
        <f t="shared" si="35"/>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3"/>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4"/>
        <v>0</v>
      </c>
      <c r="AB201" s="229" t="str">
        <f t="shared" si="35"/>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3"/>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4"/>
        <v>0</v>
      </c>
      <c r="AB202" s="229" t="str">
        <f t="shared" si="35"/>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3"/>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4"/>
        <v>0</v>
      </c>
      <c r="AB203" s="229" t="str">
        <f t="shared" si="35"/>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3"/>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4"/>
        <v>0</v>
      </c>
      <c r="AB204" s="229" t="str">
        <f t="shared" si="35"/>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3"/>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4"/>
        <v>0</v>
      </c>
      <c r="AB205" s="229" t="str">
        <f t="shared" si="35"/>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3"/>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4"/>
        <v>0</v>
      </c>
      <c r="AB206" s="229" t="str">
        <f t="shared" si="35"/>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3"/>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4"/>
        <v>0</v>
      </c>
      <c r="AB207" s="229" t="str">
        <f t="shared" si="35"/>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3"/>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4"/>
        <v>0</v>
      </c>
      <c r="AB208" s="229" t="str">
        <f t="shared" si="35"/>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3"/>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4"/>
        <v>0</v>
      </c>
      <c r="AB209" s="229" t="str">
        <f t="shared" si="35"/>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3"/>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4"/>
        <v>0</v>
      </c>
      <c r="AB210" s="229" t="str">
        <f t="shared" si="35"/>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3"/>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4"/>
        <v>0</v>
      </c>
      <c r="AB211" s="229" t="str">
        <f t="shared" si="35"/>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3"/>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4"/>
        <v>0</v>
      </c>
      <c r="AB212" s="229" t="str">
        <f t="shared" si="35"/>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3"/>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4"/>
        <v>0</v>
      </c>
      <c r="AB213" s="229" t="str">
        <f t="shared" si="35"/>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3"/>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4"/>
        <v>0</v>
      </c>
      <c r="AB214" s="229" t="str">
        <f t="shared" si="35"/>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3"/>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4"/>
        <v>0</v>
      </c>
      <c r="AB215" s="229" t="str">
        <f t="shared" si="35"/>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3"/>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4"/>
        <v>0</v>
      </c>
      <c r="AB216" s="229" t="str">
        <f t="shared" si="35"/>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3"/>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4"/>
        <v>0</v>
      </c>
      <c r="AB217" s="229" t="str">
        <f t="shared" si="35"/>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3"/>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4"/>
        <v>0</v>
      </c>
      <c r="AB218" s="229" t="str">
        <f t="shared" si="35"/>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3"/>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4"/>
        <v>0</v>
      </c>
      <c r="AB219" s="229" t="str">
        <f t="shared" si="35"/>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3"/>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4"/>
        <v>0</v>
      </c>
      <c r="AB220" s="229" t="str">
        <f t="shared" si="35"/>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3"/>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4"/>
        <v>0</v>
      </c>
      <c r="AB221" s="229" t="str">
        <f t="shared" si="35"/>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3"/>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4"/>
        <v>0</v>
      </c>
      <c r="AB222" s="229" t="str">
        <f t="shared" si="35"/>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3"/>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4"/>
        <v>0</v>
      </c>
      <c r="AB223" s="229" t="str">
        <f t="shared" si="35"/>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3"/>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4"/>
        <v>0</v>
      </c>
      <c r="AB224" s="229" t="str">
        <f t="shared" si="35"/>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3"/>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4"/>
        <v>0</v>
      </c>
      <c r="AB225" s="229" t="str">
        <f t="shared" si="35"/>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3"/>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4"/>
        <v>0</v>
      </c>
      <c r="AB226" s="229" t="str">
        <f t="shared" si="35"/>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3"/>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4"/>
        <v>0</v>
      </c>
      <c r="AB227" s="229" t="str">
        <f t="shared" si="35"/>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3"/>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4"/>
        <v>0</v>
      </c>
      <c r="AB228" s="229" t="str">
        <f t="shared" si="35"/>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3"/>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4"/>
        <v>0</v>
      </c>
      <c r="AB229" s="229" t="str">
        <f t="shared" si="35"/>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6">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7">IF(AND(C230="Smelter not listed",OR(LEN(D230)=0,LEN(E230)=0)),1,0)</f>
        <v>0</v>
      </c>
      <c r="AB230" s="229" t="str">
        <f t="shared" ref="AB230:AB260" si="38">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6"/>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7"/>
        <v>0</v>
      </c>
      <c r="AB231" s="229" t="str">
        <f t="shared" si="38"/>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6"/>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7"/>
        <v>0</v>
      </c>
      <c r="AB232" s="229" t="str">
        <f t="shared" si="38"/>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6"/>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7"/>
        <v>0</v>
      </c>
      <c r="AB233" s="229" t="str">
        <f t="shared" si="38"/>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6"/>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7"/>
        <v>0</v>
      </c>
      <c r="AB234" s="229" t="str">
        <f t="shared" si="38"/>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6"/>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7"/>
        <v>0</v>
      </c>
      <c r="AB235" s="229" t="str">
        <f t="shared" si="38"/>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6"/>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7"/>
        <v>0</v>
      </c>
      <c r="AB236" s="229" t="str">
        <f t="shared" si="38"/>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6"/>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7"/>
        <v>0</v>
      </c>
      <c r="AB237" s="229" t="str">
        <f t="shared" si="38"/>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6"/>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7"/>
        <v>0</v>
      </c>
      <c r="AB238" s="229" t="str">
        <f t="shared" si="38"/>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6"/>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7"/>
        <v>0</v>
      </c>
      <c r="AB239" s="229" t="str">
        <f t="shared" si="38"/>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6"/>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7"/>
        <v>0</v>
      </c>
      <c r="AB240" s="229" t="str">
        <f t="shared" si="38"/>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6"/>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7"/>
        <v>0</v>
      </c>
      <c r="AB241" s="229" t="str">
        <f t="shared" si="38"/>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6"/>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7"/>
        <v>0</v>
      </c>
      <c r="AB242" s="229" t="str">
        <f t="shared" si="38"/>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6"/>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7"/>
        <v>0</v>
      </c>
      <c r="AB243" s="229" t="str">
        <f t="shared" si="38"/>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6"/>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7"/>
        <v>0</v>
      </c>
      <c r="AB244" s="229" t="str">
        <f t="shared" si="38"/>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6"/>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7"/>
        <v>0</v>
      </c>
      <c r="AB245" s="229" t="str">
        <f t="shared" si="38"/>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6"/>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7"/>
        <v>0</v>
      </c>
      <c r="AB246" s="229" t="str">
        <f t="shared" si="38"/>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6"/>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7"/>
        <v>0</v>
      </c>
      <c r="AB247" s="229" t="str">
        <f t="shared" si="38"/>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6"/>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7"/>
        <v>0</v>
      </c>
      <c r="AB248" s="229" t="str">
        <f t="shared" si="38"/>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6"/>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7"/>
        <v>0</v>
      </c>
      <c r="AB249" s="229" t="str">
        <f t="shared" si="38"/>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6"/>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7"/>
        <v>0</v>
      </c>
      <c r="AB250" s="229" t="str">
        <f t="shared" si="38"/>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6"/>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7"/>
        <v>0</v>
      </c>
      <c r="AB251" s="229" t="str">
        <f t="shared" si="38"/>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6"/>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7"/>
        <v>0</v>
      </c>
      <c r="AB252" s="229" t="str">
        <f t="shared" si="38"/>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6"/>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7"/>
        <v>0</v>
      </c>
      <c r="AB253" s="229" t="str">
        <f t="shared" si="38"/>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6"/>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7"/>
        <v>0</v>
      </c>
      <c r="AB254" s="229" t="str">
        <f t="shared" si="38"/>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6"/>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7"/>
        <v>0</v>
      </c>
      <c r="AB255" s="229" t="str">
        <f t="shared" si="38"/>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6"/>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7"/>
        <v>0</v>
      </c>
      <c r="AB256" s="229" t="str">
        <f t="shared" si="38"/>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6"/>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7"/>
        <v>0</v>
      </c>
      <c r="AB257" s="229" t="str">
        <f t="shared" si="38"/>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6"/>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7"/>
        <v>0</v>
      </c>
      <c r="AB258" s="229" t="str">
        <f t="shared" si="38"/>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6"/>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7"/>
        <v>0</v>
      </c>
      <c r="AB259" s="229" t="str">
        <f t="shared" si="38"/>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6"/>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7"/>
        <v>0</v>
      </c>
      <c r="AB260" s="229" t="str">
        <f t="shared" si="38"/>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9">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40">IF(AND(C261="Smelter not listed",OR(LEN(D261)=0,LEN(E261)=0)),1,0)</f>
        <v>0</v>
      </c>
      <c r="AB261" s="229" t="str">
        <f t="shared" ref="AB261" si="41">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42">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3">IF(AND(C262="Smelter not listed",OR(LEN(D262)=0,LEN(E262)=0)),1,0)</f>
        <v>0</v>
      </c>
      <c r="AB262" s="229" t="str">
        <f t="shared" ref="AB262:AB293" si="44">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42"/>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3"/>
        <v>0</v>
      </c>
      <c r="AB263" s="229" t="str">
        <f t="shared" si="44"/>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42"/>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3"/>
        <v>0</v>
      </c>
      <c r="AB264" s="229" t="str">
        <f t="shared" si="44"/>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42"/>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3"/>
        <v>0</v>
      </c>
      <c r="AB265" s="229" t="str">
        <f t="shared" si="44"/>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42"/>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3"/>
        <v>0</v>
      </c>
      <c r="AB266" s="229" t="str">
        <f t="shared" si="44"/>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42"/>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3"/>
        <v>0</v>
      </c>
      <c r="AB267" s="229" t="str">
        <f t="shared" si="44"/>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42"/>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3"/>
        <v>0</v>
      </c>
      <c r="AB268" s="229" t="str">
        <f t="shared" si="44"/>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42"/>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3"/>
        <v>0</v>
      </c>
      <c r="AB269" s="229" t="str">
        <f t="shared" si="44"/>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42"/>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3"/>
        <v>0</v>
      </c>
      <c r="AB270" s="229" t="str">
        <f t="shared" si="44"/>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42"/>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3"/>
        <v>0</v>
      </c>
      <c r="AB271" s="229" t="str">
        <f t="shared" si="44"/>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42"/>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3"/>
        <v>0</v>
      </c>
      <c r="AB272" s="229" t="str">
        <f t="shared" si="44"/>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42"/>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3"/>
        <v>0</v>
      </c>
      <c r="AB273" s="229" t="str">
        <f t="shared" si="44"/>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42"/>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3"/>
        <v>0</v>
      </c>
      <c r="AB274" s="229" t="str">
        <f t="shared" si="44"/>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42"/>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3"/>
        <v>0</v>
      </c>
      <c r="AB275" s="229" t="str">
        <f t="shared" si="44"/>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42"/>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3"/>
        <v>0</v>
      </c>
      <c r="AB276" s="229" t="str">
        <f t="shared" si="44"/>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42"/>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3"/>
        <v>0</v>
      </c>
      <c r="AB277" s="229" t="str">
        <f t="shared" si="44"/>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42"/>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3"/>
        <v>0</v>
      </c>
      <c r="AB278" s="229" t="str">
        <f t="shared" si="44"/>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42"/>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3"/>
        <v>0</v>
      </c>
      <c r="AB279" s="229" t="str">
        <f t="shared" si="44"/>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42"/>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3"/>
        <v>0</v>
      </c>
      <c r="AB280" s="229" t="str">
        <f t="shared" si="44"/>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42"/>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3"/>
        <v>0</v>
      </c>
      <c r="AB281" s="229" t="str">
        <f t="shared" si="44"/>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42"/>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3"/>
        <v>0</v>
      </c>
      <c r="AB282" s="229" t="str">
        <f t="shared" si="44"/>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42"/>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3"/>
        <v>0</v>
      </c>
      <c r="AB283" s="229" t="str">
        <f t="shared" si="44"/>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42"/>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3"/>
        <v>0</v>
      </c>
      <c r="AB284" s="229" t="str">
        <f t="shared" si="44"/>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42"/>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3"/>
        <v>0</v>
      </c>
      <c r="AB285" s="229" t="str">
        <f t="shared" si="44"/>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42"/>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3"/>
        <v>0</v>
      </c>
      <c r="AB286" s="229" t="str">
        <f t="shared" si="44"/>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42"/>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3"/>
        <v>0</v>
      </c>
      <c r="AB287" s="229" t="str">
        <f t="shared" si="44"/>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42"/>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3"/>
        <v>0</v>
      </c>
      <c r="AB288" s="229" t="str">
        <f t="shared" si="44"/>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2"/>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3"/>
        <v>0</v>
      </c>
      <c r="AB289" s="229" t="str">
        <f t="shared" si="44"/>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2"/>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3"/>
        <v>0</v>
      </c>
      <c r="AB290" s="229" t="str">
        <f t="shared" si="44"/>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2"/>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3"/>
        <v>0</v>
      </c>
      <c r="AB291" s="229" t="str">
        <f t="shared" si="44"/>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2"/>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3"/>
        <v>0</v>
      </c>
      <c r="AB292" s="229" t="str">
        <f t="shared" si="44"/>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2"/>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3"/>
        <v>0</v>
      </c>
      <c r="AB293" s="229" t="str">
        <f t="shared" si="44"/>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5">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6">IF(AND(C294="Smelter not listed",OR(LEN(D294)=0,LEN(E294)=0)),1,0)</f>
        <v>0</v>
      </c>
      <c r="AB294" s="229" t="str">
        <f t="shared" ref="AB294:AB324" si="47">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5"/>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6"/>
        <v>0</v>
      </c>
      <c r="AB295" s="229" t="str">
        <f t="shared" si="47"/>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5"/>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6"/>
        <v>0</v>
      </c>
      <c r="AB296" s="229" t="str">
        <f t="shared" si="47"/>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5"/>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6"/>
        <v>0</v>
      </c>
      <c r="AB297" s="229" t="str">
        <f t="shared" si="47"/>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5"/>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6"/>
        <v>0</v>
      </c>
      <c r="AB298" s="229" t="str">
        <f t="shared" si="47"/>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5"/>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6"/>
        <v>0</v>
      </c>
      <c r="AB299" s="229" t="str">
        <f t="shared" si="47"/>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5"/>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6"/>
        <v>0</v>
      </c>
      <c r="AB300" s="229" t="str">
        <f t="shared" si="47"/>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5"/>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6"/>
        <v>0</v>
      </c>
      <c r="AB301" s="229" t="str">
        <f t="shared" si="47"/>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5"/>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6"/>
        <v>0</v>
      </c>
      <c r="AB302" s="229" t="str">
        <f t="shared" si="47"/>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5"/>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6"/>
        <v>0</v>
      </c>
      <c r="AB303" s="229" t="str">
        <f t="shared" si="47"/>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5"/>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6"/>
        <v>0</v>
      </c>
      <c r="AB304" s="229" t="str">
        <f t="shared" si="47"/>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5"/>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6"/>
        <v>0</v>
      </c>
      <c r="AB305" s="229" t="str">
        <f t="shared" si="47"/>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5"/>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6"/>
        <v>0</v>
      </c>
      <c r="AB306" s="229" t="str">
        <f t="shared" si="47"/>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5"/>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6"/>
        <v>0</v>
      </c>
      <c r="AB307" s="229" t="str">
        <f t="shared" si="47"/>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5"/>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6"/>
        <v>0</v>
      </c>
      <c r="AB308" s="229" t="str">
        <f t="shared" si="47"/>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5"/>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6"/>
        <v>0</v>
      </c>
      <c r="AB309" s="229" t="str">
        <f t="shared" si="47"/>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5"/>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6"/>
        <v>0</v>
      </c>
      <c r="AB310" s="229" t="str">
        <f t="shared" si="47"/>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5"/>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6"/>
        <v>0</v>
      </c>
      <c r="AB311" s="229" t="str">
        <f t="shared" si="47"/>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5"/>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6"/>
        <v>0</v>
      </c>
      <c r="AB312" s="229" t="str">
        <f t="shared" si="47"/>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5"/>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6"/>
        <v>0</v>
      </c>
      <c r="AB313" s="229" t="str">
        <f t="shared" si="47"/>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5"/>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6"/>
        <v>0</v>
      </c>
      <c r="AB314" s="229" t="str">
        <f t="shared" si="47"/>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5"/>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6"/>
        <v>0</v>
      </c>
      <c r="AB315" s="229" t="str">
        <f t="shared" si="47"/>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5"/>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6"/>
        <v>0</v>
      </c>
      <c r="AB316" s="229" t="str">
        <f t="shared" si="47"/>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5"/>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6"/>
        <v>0</v>
      </c>
      <c r="AB317" s="229" t="str">
        <f t="shared" si="47"/>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5"/>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6"/>
        <v>0</v>
      </c>
      <c r="AB318" s="229" t="str">
        <f t="shared" si="47"/>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5"/>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6"/>
        <v>0</v>
      </c>
      <c r="AB319" s="229" t="str">
        <f t="shared" si="47"/>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5"/>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6"/>
        <v>0</v>
      </c>
      <c r="AB320" s="229" t="str">
        <f t="shared" si="47"/>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5"/>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6"/>
        <v>0</v>
      </c>
      <c r="AB321" s="229" t="str">
        <f t="shared" si="47"/>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5"/>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6"/>
        <v>0</v>
      </c>
      <c r="AB322" s="229" t="str">
        <f t="shared" si="47"/>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5"/>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6"/>
        <v>0</v>
      </c>
      <c r="AB323" s="229" t="str">
        <f t="shared" si="47"/>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5"/>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6"/>
        <v>0</v>
      </c>
      <c r="AB324" s="229" t="str">
        <f t="shared" si="47"/>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8">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9">IF(AND(C325="Smelter not listed",OR(LEN(D325)=0,LEN(E325)=0)),1,0)</f>
        <v>0</v>
      </c>
      <c r="AB325" s="229" t="str">
        <f t="shared" ref="AB325" si="50">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51">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52">IF(AND(C326="Smelter not listed",OR(LEN(D326)=0,LEN(E326)=0)),1,0)</f>
        <v>0</v>
      </c>
      <c r="AB326" s="229" t="str">
        <f t="shared" ref="AB326:AB357" si="53">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51"/>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52"/>
        <v>0</v>
      </c>
      <c r="AB327" s="229" t="str">
        <f t="shared" si="53"/>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51"/>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52"/>
        <v>0</v>
      </c>
      <c r="AB328" s="229" t="str">
        <f t="shared" si="53"/>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51"/>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52"/>
        <v>0</v>
      </c>
      <c r="AB329" s="229" t="str">
        <f t="shared" si="53"/>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51"/>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52"/>
        <v>0</v>
      </c>
      <c r="AB330" s="229" t="str">
        <f t="shared" si="53"/>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51"/>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52"/>
        <v>0</v>
      </c>
      <c r="AB331" s="229" t="str">
        <f t="shared" si="53"/>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51"/>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52"/>
        <v>0</v>
      </c>
      <c r="AB332" s="229" t="str">
        <f t="shared" si="53"/>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51"/>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52"/>
        <v>0</v>
      </c>
      <c r="AB333" s="229" t="str">
        <f t="shared" si="53"/>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51"/>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52"/>
        <v>0</v>
      </c>
      <c r="AB334" s="229" t="str">
        <f t="shared" si="53"/>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51"/>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52"/>
        <v>0</v>
      </c>
      <c r="AB335" s="229" t="str">
        <f t="shared" si="53"/>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51"/>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52"/>
        <v>0</v>
      </c>
      <c r="AB336" s="229" t="str">
        <f t="shared" si="53"/>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51"/>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52"/>
        <v>0</v>
      </c>
      <c r="AB337" s="229" t="str">
        <f t="shared" si="53"/>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51"/>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52"/>
        <v>0</v>
      </c>
      <c r="AB338" s="229" t="str">
        <f t="shared" si="53"/>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51"/>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52"/>
        <v>0</v>
      </c>
      <c r="AB339" s="229" t="str">
        <f t="shared" si="53"/>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51"/>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52"/>
        <v>0</v>
      </c>
      <c r="AB340" s="229" t="str">
        <f t="shared" si="53"/>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51"/>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52"/>
        <v>0</v>
      </c>
      <c r="AB341" s="229" t="str">
        <f t="shared" si="53"/>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51"/>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52"/>
        <v>0</v>
      </c>
      <c r="AB342" s="229" t="str">
        <f t="shared" si="53"/>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51"/>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52"/>
        <v>0</v>
      </c>
      <c r="AB343" s="229" t="str">
        <f t="shared" si="53"/>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51"/>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52"/>
        <v>0</v>
      </c>
      <c r="AB344" s="229" t="str">
        <f t="shared" si="53"/>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51"/>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52"/>
        <v>0</v>
      </c>
      <c r="AB345" s="229" t="str">
        <f t="shared" si="53"/>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51"/>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52"/>
        <v>0</v>
      </c>
      <c r="AB346" s="229" t="str">
        <f t="shared" si="53"/>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51"/>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52"/>
        <v>0</v>
      </c>
      <c r="AB347" s="229" t="str">
        <f t="shared" si="53"/>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51"/>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52"/>
        <v>0</v>
      </c>
      <c r="AB348" s="229" t="str">
        <f t="shared" si="53"/>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51"/>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52"/>
        <v>0</v>
      </c>
      <c r="AB349" s="229" t="str">
        <f t="shared" si="53"/>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51"/>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52"/>
        <v>0</v>
      </c>
      <c r="AB350" s="229" t="str">
        <f t="shared" si="53"/>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51"/>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52"/>
        <v>0</v>
      </c>
      <c r="AB351" s="229" t="str">
        <f t="shared" si="53"/>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51"/>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52"/>
        <v>0</v>
      </c>
      <c r="AB352" s="229" t="str">
        <f t="shared" si="53"/>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51"/>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52"/>
        <v>0</v>
      </c>
      <c r="AB353" s="229" t="str">
        <f t="shared" si="53"/>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51"/>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52"/>
        <v>0</v>
      </c>
      <c r="AB354" s="229" t="str">
        <f t="shared" si="53"/>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51"/>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52"/>
        <v>0</v>
      </c>
      <c r="AB355" s="229" t="str">
        <f t="shared" si="53"/>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51"/>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52"/>
        <v>0</v>
      </c>
      <c r="AB356" s="229" t="str">
        <f t="shared" si="53"/>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51"/>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52"/>
        <v>0</v>
      </c>
      <c r="AB357" s="229" t="str">
        <f t="shared" si="53"/>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4">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5">IF(AND(C358="Smelter not listed",OR(LEN(D358)=0,LEN(E358)=0)),1,0)</f>
        <v>0</v>
      </c>
      <c r="AB358" s="229" t="str">
        <f t="shared" ref="AB358:AB388" si="56">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4"/>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5"/>
        <v>0</v>
      </c>
      <c r="AB359" s="229" t="str">
        <f t="shared" si="56"/>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4"/>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5"/>
        <v>0</v>
      </c>
      <c r="AB360" s="229" t="str">
        <f t="shared" si="56"/>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4"/>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5"/>
        <v>0</v>
      </c>
      <c r="AB361" s="229" t="str">
        <f t="shared" si="56"/>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4"/>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5"/>
        <v>0</v>
      </c>
      <c r="AB362" s="229" t="str">
        <f t="shared" si="56"/>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4"/>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5"/>
        <v>0</v>
      </c>
      <c r="AB363" s="229" t="str">
        <f t="shared" si="56"/>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4"/>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5"/>
        <v>0</v>
      </c>
      <c r="AB364" s="229" t="str">
        <f t="shared" si="56"/>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4"/>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5"/>
        <v>0</v>
      </c>
      <c r="AB365" s="229" t="str">
        <f t="shared" si="56"/>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4"/>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5"/>
        <v>0</v>
      </c>
      <c r="AB366" s="229" t="str">
        <f t="shared" si="56"/>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4"/>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5"/>
        <v>0</v>
      </c>
      <c r="AB367" s="229" t="str">
        <f t="shared" si="56"/>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4"/>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5"/>
        <v>0</v>
      </c>
      <c r="AB368" s="229" t="str">
        <f t="shared" si="56"/>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4"/>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5"/>
        <v>0</v>
      </c>
      <c r="AB369" s="229" t="str">
        <f t="shared" si="56"/>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4"/>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5"/>
        <v>0</v>
      </c>
      <c r="AB370" s="229" t="str">
        <f t="shared" si="56"/>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4"/>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5"/>
        <v>0</v>
      </c>
      <c r="AB371" s="229" t="str">
        <f t="shared" si="56"/>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4"/>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5"/>
        <v>0</v>
      </c>
      <c r="AB372" s="229" t="str">
        <f t="shared" si="56"/>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4"/>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5"/>
        <v>0</v>
      </c>
      <c r="AB373" s="229" t="str">
        <f t="shared" si="56"/>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4"/>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5"/>
        <v>0</v>
      </c>
      <c r="AB374" s="229" t="str">
        <f t="shared" si="56"/>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4"/>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5"/>
        <v>0</v>
      </c>
      <c r="AB375" s="229" t="str">
        <f t="shared" si="56"/>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4"/>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5"/>
        <v>0</v>
      </c>
      <c r="AB376" s="229" t="str">
        <f t="shared" si="56"/>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4"/>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5"/>
        <v>0</v>
      </c>
      <c r="AB377" s="229" t="str">
        <f t="shared" si="56"/>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4"/>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5"/>
        <v>0</v>
      </c>
      <c r="AB378" s="229" t="str">
        <f t="shared" si="56"/>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4"/>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5"/>
        <v>0</v>
      </c>
      <c r="AB379" s="229" t="str">
        <f t="shared" si="56"/>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4"/>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5"/>
        <v>0</v>
      </c>
      <c r="AB380" s="229" t="str">
        <f t="shared" si="56"/>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4"/>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5"/>
        <v>0</v>
      </c>
      <c r="AB381" s="229" t="str">
        <f t="shared" si="56"/>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4"/>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5"/>
        <v>0</v>
      </c>
      <c r="AB382" s="229" t="str">
        <f t="shared" si="56"/>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4"/>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5"/>
        <v>0</v>
      </c>
      <c r="AB383" s="229" t="str">
        <f t="shared" si="56"/>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4"/>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5"/>
        <v>0</v>
      </c>
      <c r="AB384" s="229" t="str">
        <f t="shared" si="56"/>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4"/>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5"/>
        <v>0</v>
      </c>
      <c r="AB385" s="229" t="str">
        <f t="shared" si="56"/>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4"/>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5"/>
        <v>0</v>
      </c>
      <c r="AB386" s="229" t="str">
        <f t="shared" si="56"/>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4"/>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5"/>
        <v>0</v>
      </c>
      <c r="AB387" s="229" t="str">
        <f t="shared" si="56"/>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4"/>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5"/>
        <v>0</v>
      </c>
      <c r="AB388" s="229" t="str">
        <f t="shared" si="56"/>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7">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8">IF(AND(C389="Smelter not listed",OR(LEN(D389)=0,LEN(E389)=0)),1,0)</f>
        <v>0</v>
      </c>
      <c r="AB389" s="229" t="str">
        <f t="shared" ref="AB389" si="59">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60">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61">IF(AND(C390="Smelter not listed",OR(LEN(D390)=0,LEN(E390)=0)),1,0)</f>
        <v>0</v>
      </c>
      <c r="AB390" s="229" t="str">
        <f t="shared" ref="AB390:AB421" si="62">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60"/>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61"/>
        <v>0</v>
      </c>
      <c r="AB391" s="229" t="str">
        <f t="shared" si="62"/>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60"/>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61"/>
        <v>0</v>
      </c>
      <c r="AB392" s="229" t="str">
        <f t="shared" si="62"/>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60"/>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61"/>
        <v>0</v>
      </c>
      <c r="AB393" s="229" t="str">
        <f t="shared" si="62"/>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60"/>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61"/>
        <v>0</v>
      </c>
      <c r="AB394" s="229" t="str">
        <f t="shared" si="62"/>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60"/>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61"/>
        <v>0</v>
      </c>
      <c r="AB395" s="229" t="str">
        <f t="shared" si="62"/>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60"/>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61"/>
        <v>0</v>
      </c>
      <c r="AB396" s="229" t="str">
        <f t="shared" si="62"/>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60"/>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61"/>
        <v>0</v>
      </c>
      <c r="AB397" s="229" t="str">
        <f t="shared" si="62"/>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60"/>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61"/>
        <v>0</v>
      </c>
      <c r="AB398" s="229" t="str">
        <f t="shared" si="62"/>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60"/>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61"/>
        <v>0</v>
      </c>
      <c r="AB399" s="229" t="str">
        <f t="shared" si="62"/>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60"/>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61"/>
        <v>0</v>
      </c>
      <c r="AB400" s="229" t="str">
        <f t="shared" si="62"/>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60"/>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61"/>
        <v>0</v>
      </c>
      <c r="AB401" s="229" t="str">
        <f t="shared" si="62"/>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60"/>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61"/>
        <v>0</v>
      </c>
      <c r="AB402" s="229" t="str">
        <f t="shared" si="62"/>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60"/>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61"/>
        <v>0</v>
      </c>
      <c r="AB403" s="229" t="str">
        <f t="shared" si="62"/>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60"/>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61"/>
        <v>0</v>
      </c>
      <c r="AB404" s="229" t="str">
        <f t="shared" si="62"/>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60"/>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61"/>
        <v>0</v>
      </c>
      <c r="AB405" s="229" t="str">
        <f t="shared" si="62"/>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60"/>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61"/>
        <v>0</v>
      </c>
      <c r="AB406" s="229" t="str">
        <f t="shared" si="62"/>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60"/>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61"/>
        <v>0</v>
      </c>
      <c r="AB407" s="229" t="str">
        <f t="shared" si="62"/>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60"/>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61"/>
        <v>0</v>
      </c>
      <c r="AB408" s="229" t="str">
        <f t="shared" si="62"/>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60"/>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61"/>
        <v>0</v>
      </c>
      <c r="AB409" s="229" t="str">
        <f t="shared" si="62"/>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60"/>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61"/>
        <v>0</v>
      </c>
      <c r="AB410" s="229" t="str">
        <f t="shared" si="62"/>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60"/>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61"/>
        <v>0</v>
      </c>
      <c r="AB411" s="229" t="str">
        <f t="shared" si="62"/>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60"/>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61"/>
        <v>0</v>
      </c>
      <c r="AB412" s="229" t="str">
        <f t="shared" si="62"/>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60"/>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61"/>
        <v>0</v>
      </c>
      <c r="AB413" s="229" t="str">
        <f t="shared" si="62"/>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60"/>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61"/>
        <v>0</v>
      </c>
      <c r="AB414" s="229" t="str">
        <f t="shared" si="62"/>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60"/>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61"/>
        <v>0</v>
      </c>
      <c r="AB415" s="229" t="str">
        <f t="shared" si="62"/>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60"/>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61"/>
        <v>0</v>
      </c>
      <c r="AB416" s="229" t="str">
        <f t="shared" si="62"/>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60"/>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61"/>
        <v>0</v>
      </c>
      <c r="AB417" s="229" t="str">
        <f t="shared" si="62"/>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60"/>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61"/>
        <v>0</v>
      </c>
      <c r="AB418" s="229" t="str">
        <f t="shared" si="62"/>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60"/>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61"/>
        <v>0</v>
      </c>
      <c r="AB419" s="229" t="str">
        <f t="shared" si="62"/>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60"/>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61"/>
        <v>0</v>
      </c>
      <c r="AB420" s="229" t="str">
        <f t="shared" si="62"/>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60"/>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61"/>
        <v>0</v>
      </c>
      <c r="AB421" s="229" t="str">
        <f t="shared" si="62"/>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3">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4">IF(AND(C422="Smelter not listed",OR(LEN(D422)=0,LEN(E422)=0)),1,0)</f>
        <v>0</v>
      </c>
      <c r="AB422" s="229" t="str">
        <f t="shared" ref="AB422:AB452" si="65">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3"/>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4"/>
        <v>0</v>
      </c>
      <c r="AB423" s="229" t="str">
        <f t="shared" si="65"/>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3"/>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4"/>
        <v>0</v>
      </c>
      <c r="AB424" s="229" t="str">
        <f t="shared" si="65"/>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3"/>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4"/>
        <v>0</v>
      </c>
      <c r="AB425" s="229" t="str">
        <f t="shared" si="65"/>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3"/>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4"/>
        <v>0</v>
      </c>
      <c r="AB426" s="229" t="str">
        <f t="shared" si="65"/>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3"/>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4"/>
        <v>0</v>
      </c>
      <c r="AB427" s="229" t="str">
        <f t="shared" si="65"/>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3"/>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4"/>
        <v>0</v>
      </c>
      <c r="AB428" s="229" t="str">
        <f t="shared" si="65"/>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3"/>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4"/>
        <v>0</v>
      </c>
      <c r="AB429" s="229" t="str">
        <f t="shared" si="65"/>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3"/>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4"/>
        <v>0</v>
      </c>
      <c r="AB430" s="229" t="str">
        <f t="shared" si="65"/>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3"/>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4"/>
        <v>0</v>
      </c>
      <c r="AB431" s="229" t="str">
        <f t="shared" si="65"/>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3"/>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4"/>
        <v>0</v>
      </c>
      <c r="AB432" s="229" t="str">
        <f t="shared" si="65"/>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3"/>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4"/>
        <v>0</v>
      </c>
      <c r="AB433" s="229" t="str">
        <f t="shared" si="65"/>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3"/>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4"/>
        <v>0</v>
      </c>
      <c r="AB434" s="229" t="str">
        <f t="shared" si="65"/>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3"/>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4"/>
        <v>0</v>
      </c>
      <c r="AB435" s="229" t="str">
        <f t="shared" si="65"/>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3"/>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4"/>
        <v>0</v>
      </c>
      <c r="AB436" s="229" t="str">
        <f t="shared" si="65"/>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3"/>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4"/>
        <v>0</v>
      </c>
      <c r="AB437" s="229" t="str">
        <f t="shared" si="65"/>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3"/>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4"/>
        <v>0</v>
      </c>
      <c r="AB438" s="229" t="str">
        <f t="shared" si="65"/>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3"/>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4"/>
        <v>0</v>
      </c>
      <c r="AB439" s="229" t="str">
        <f t="shared" si="65"/>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3"/>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4"/>
        <v>0</v>
      </c>
      <c r="AB440" s="229" t="str">
        <f t="shared" si="65"/>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3"/>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4"/>
        <v>0</v>
      </c>
      <c r="AB441" s="229" t="str">
        <f t="shared" si="65"/>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3"/>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4"/>
        <v>0</v>
      </c>
      <c r="AB442" s="229" t="str">
        <f t="shared" si="65"/>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3"/>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4"/>
        <v>0</v>
      </c>
      <c r="AB443" s="229" t="str">
        <f t="shared" si="65"/>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3"/>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4"/>
        <v>0</v>
      </c>
      <c r="AB444" s="229" t="str">
        <f t="shared" si="65"/>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3"/>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4"/>
        <v>0</v>
      </c>
      <c r="AB445" s="229" t="str">
        <f t="shared" si="65"/>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3"/>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4"/>
        <v>0</v>
      </c>
      <c r="AB446" s="229" t="str">
        <f t="shared" si="65"/>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3"/>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4"/>
        <v>0</v>
      </c>
      <c r="AB447" s="229" t="str">
        <f t="shared" si="65"/>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3"/>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4"/>
        <v>0</v>
      </c>
      <c r="AB448" s="229" t="str">
        <f t="shared" si="65"/>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3"/>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4"/>
        <v>0</v>
      </c>
      <c r="AB449" s="229" t="str">
        <f t="shared" si="65"/>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3"/>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4"/>
        <v>0</v>
      </c>
      <c r="AB450" s="229" t="str">
        <f t="shared" si="65"/>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3"/>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4"/>
        <v>0</v>
      </c>
      <c r="AB451" s="229" t="str">
        <f t="shared" si="65"/>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3"/>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4"/>
        <v>0</v>
      </c>
      <c r="AB452" s="229" t="str">
        <f t="shared" si="65"/>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6">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7">IF(AND(C453="Smelter not listed",OR(LEN(D453)=0,LEN(E453)=0)),1,0)</f>
        <v>0</v>
      </c>
      <c r="AB453" s="229" t="str">
        <f t="shared" ref="AB453" si="68">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9">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70">IF(AND(C454="Smelter not listed",OR(LEN(D454)=0,LEN(E454)=0)),1,0)</f>
        <v>0</v>
      </c>
      <c r="AB454" s="229" t="str">
        <f t="shared" ref="AB454:AB485" si="71">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9"/>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70"/>
        <v>0</v>
      </c>
      <c r="AB455" s="229" t="str">
        <f t="shared" si="71"/>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9"/>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70"/>
        <v>0</v>
      </c>
      <c r="AB456" s="229" t="str">
        <f t="shared" si="71"/>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9"/>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70"/>
        <v>0</v>
      </c>
      <c r="AB457" s="229" t="str">
        <f t="shared" si="71"/>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9"/>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70"/>
        <v>0</v>
      </c>
      <c r="AB458" s="229" t="str">
        <f t="shared" si="71"/>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9"/>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70"/>
        <v>0</v>
      </c>
      <c r="AB459" s="229" t="str">
        <f t="shared" si="71"/>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9"/>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70"/>
        <v>0</v>
      </c>
      <c r="AB460" s="229" t="str">
        <f t="shared" si="71"/>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9"/>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70"/>
        <v>0</v>
      </c>
      <c r="AB461" s="229" t="str">
        <f t="shared" si="71"/>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9"/>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70"/>
        <v>0</v>
      </c>
      <c r="AB462" s="229" t="str">
        <f t="shared" si="71"/>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9"/>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70"/>
        <v>0</v>
      </c>
      <c r="AB463" s="229" t="str">
        <f t="shared" si="71"/>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9"/>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70"/>
        <v>0</v>
      </c>
      <c r="AB464" s="229" t="str">
        <f t="shared" si="71"/>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9"/>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70"/>
        <v>0</v>
      </c>
      <c r="AB465" s="229" t="str">
        <f t="shared" si="71"/>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9"/>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70"/>
        <v>0</v>
      </c>
      <c r="AB466" s="229" t="str">
        <f t="shared" si="71"/>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9"/>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70"/>
        <v>0</v>
      </c>
      <c r="AB467" s="229" t="str">
        <f t="shared" si="71"/>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9"/>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70"/>
        <v>0</v>
      </c>
      <c r="AB468" s="229" t="str">
        <f t="shared" si="71"/>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9"/>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70"/>
        <v>0</v>
      </c>
      <c r="AB469" s="229" t="str">
        <f t="shared" si="71"/>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9"/>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70"/>
        <v>0</v>
      </c>
      <c r="AB470" s="229" t="str">
        <f t="shared" si="71"/>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9"/>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70"/>
        <v>0</v>
      </c>
      <c r="AB471" s="229" t="str">
        <f t="shared" si="71"/>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9"/>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70"/>
        <v>0</v>
      </c>
      <c r="AB472" s="229" t="str">
        <f t="shared" si="71"/>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9"/>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70"/>
        <v>0</v>
      </c>
      <c r="AB473" s="229" t="str">
        <f t="shared" si="71"/>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9"/>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70"/>
        <v>0</v>
      </c>
      <c r="AB474" s="229" t="str">
        <f t="shared" si="71"/>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9"/>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70"/>
        <v>0</v>
      </c>
      <c r="AB475" s="229" t="str">
        <f t="shared" si="71"/>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9"/>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70"/>
        <v>0</v>
      </c>
      <c r="AB476" s="229" t="str">
        <f t="shared" si="71"/>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9"/>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70"/>
        <v>0</v>
      </c>
      <c r="AB477" s="229" t="str">
        <f t="shared" si="71"/>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9"/>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70"/>
        <v>0</v>
      </c>
      <c r="AB478" s="229" t="str">
        <f t="shared" si="71"/>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9"/>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70"/>
        <v>0</v>
      </c>
      <c r="AB479" s="229" t="str">
        <f t="shared" si="71"/>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9"/>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70"/>
        <v>0</v>
      </c>
      <c r="AB480" s="229" t="str">
        <f t="shared" si="71"/>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9"/>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70"/>
        <v>0</v>
      </c>
      <c r="AB481" s="229" t="str">
        <f t="shared" si="71"/>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9"/>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70"/>
        <v>0</v>
      </c>
      <c r="AB482" s="229" t="str">
        <f t="shared" si="71"/>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9"/>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70"/>
        <v>0</v>
      </c>
      <c r="AB483" s="229" t="str">
        <f t="shared" si="71"/>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9"/>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70"/>
        <v>0</v>
      </c>
      <c r="AB484" s="229" t="str">
        <f t="shared" si="71"/>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9"/>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70"/>
        <v>0</v>
      </c>
      <c r="AB485" s="229" t="str">
        <f t="shared" si="71"/>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72">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3">IF(AND(C486="Smelter not listed",OR(LEN(D486)=0,LEN(E486)=0)),1,0)</f>
        <v>0</v>
      </c>
      <c r="AB486" s="229" t="str">
        <f t="shared" ref="AB486:AB516" si="74">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72"/>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3"/>
        <v>0</v>
      </c>
      <c r="AB487" s="229" t="str">
        <f t="shared" si="74"/>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72"/>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3"/>
        <v>0</v>
      </c>
      <c r="AB488" s="229" t="str">
        <f t="shared" si="74"/>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72"/>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3"/>
        <v>0</v>
      </c>
      <c r="AB489" s="229" t="str">
        <f t="shared" si="74"/>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72"/>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3"/>
        <v>0</v>
      </c>
      <c r="AB490" s="229" t="str">
        <f t="shared" si="74"/>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72"/>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3"/>
        <v>0</v>
      </c>
      <c r="AB491" s="229" t="str">
        <f t="shared" si="74"/>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72"/>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3"/>
        <v>0</v>
      </c>
      <c r="AB492" s="229" t="str">
        <f t="shared" si="74"/>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72"/>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3"/>
        <v>0</v>
      </c>
      <c r="AB493" s="229" t="str">
        <f t="shared" si="74"/>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72"/>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3"/>
        <v>0</v>
      </c>
      <c r="AB494" s="229" t="str">
        <f t="shared" si="74"/>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72"/>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3"/>
        <v>0</v>
      </c>
      <c r="AB495" s="229" t="str">
        <f t="shared" si="74"/>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72"/>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3"/>
        <v>0</v>
      </c>
      <c r="AB496" s="229" t="str">
        <f t="shared" si="74"/>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72"/>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3"/>
        <v>0</v>
      </c>
      <c r="AB497" s="229" t="str">
        <f t="shared" si="74"/>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72"/>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3"/>
        <v>0</v>
      </c>
      <c r="AB498" s="229" t="str">
        <f t="shared" si="74"/>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72"/>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3"/>
        <v>0</v>
      </c>
      <c r="AB499" s="229" t="str">
        <f t="shared" si="74"/>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72"/>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3"/>
        <v>0</v>
      </c>
      <c r="AB500" s="229" t="str">
        <f t="shared" si="74"/>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72"/>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3"/>
        <v>0</v>
      </c>
      <c r="AB501" s="229" t="str">
        <f t="shared" si="74"/>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72"/>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3"/>
        <v>0</v>
      </c>
      <c r="AB502" s="229" t="str">
        <f t="shared" si="74"/>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72"/>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3"/>
        <v>0</v>
      </c>
      <c r="AB503" s="229" t="str">
        <f t="shared" si="74"/>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72"/>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3"/>
        <v>0</v>
      </c>
      <c r="AB504" s="229" t="str">
        <f t="shared" si="74"/>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72"/>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3"/>
        <v>0</v>
      </c>
      <c r="AB505" s="229" t="str">
        <f t="shared" si="74"/>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72"/>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3"/>
        <v>0</v>
      </c>
      <c r="AB506" s="229" t="str">
        <f t="shared" si="74"/>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72"/>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3"/>
        <v>0</v>
      </c>
      <c r="AB507" s="229" t="str">
        <f t="shared" si="74"/>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72"/>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3"/>
        <v>0</v>
      </c>
      <c r="AB508" s="229" t="str">
        <f t="shared" si="74"/>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72"/>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3"/>
        <v>0</v>
      </c>
      <c r="AB509" s="229" t="str">
        <f t="shared" si="74"/>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72"/>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3"/>
        <v>0</v>
      </c>
      <c r="AB510" s="229" t="str">
        <f t="shared" si="74"/>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72"/>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3"/>
        <v>0</v>
      </c>
      <c r="AB511" s="229" t="str">
        <f t="shared" si="74"/>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2"/>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3"/>
        <v>0</v>
      </c>
      <c r="AB512" s="229" t="str">
        <f t="shared" si="74"/>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2"/>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3"/>
        <v>0</v>
      </c>
      <c r="AB513" s="229" t="str">
        <f t="shared" si="74"/>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2"/>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3"/>
        <v>0</v>
      </c>
      <c r="AB514" s="229" t="str">
        <f t="shared" si="74"/>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2"/>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3"/>
        <v>0</v>
      </c>
      <c r="AB515" s="229" t="str">
        <f t="shared" si="74"/>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2"/>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3"/>
        <v>0</v>
      </c>
      <c r="AB516" s="229" t="str">
        <f t="shared" si="74"/>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5">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6">IF(AND(C517="Smelter not listed",OR(LEN(D517)=0,LEN(E517)=0)),1,0)</f>
        <v>0</v>
      </c>
      <c r="AB517" s="229" t="str">
        <f t="shared" ref="AB517" si="77">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8">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9">IF(AND(C518="Smelter not listed",OR(LEN(D518)=0,LEN(E518)=0)),1,0)</f>
        <v>0</v>
      </c>
      <c r="AB518" s="229" t="str">
        <f t="shared" ref="AB518:AB549" si="80">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8"/>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9"/>
        <v>0</v>
      </c>
      <c r="AB519" s="229" t="str">
        <f t="shared" si="80"/>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8"/>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9"/>
        <v>0</v>
      </c>
      <c r="AB520" s="229" t="str">
        <f t="shared" si="80"/>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8"/>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9"/>
        <v>0</v>
      </c>
      <c r="AB521" s="229" t="str">
        <f t="shared" si="80"/>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8"/>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9"/>
        <v>0</v>
      </c>
      <c r="AB522" s="229" t="str">
        <f t="shared" si="80"/>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8"/>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9"/>
        <v>0</v>
      </c>
      <c r="AB523" s="229" t="str">
        <f t="shared" si="80"/>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8"/>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9"/>
        <v>0</v>
      </c>
      <c r="AB524" s="229" t="str">
        <f t="shared" si="80"/>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8"/>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9"/>
        <v>0</v>
      </c>
      <c r="AB525" s="229" t="str">
        <f t="shared" si="80"/>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8"/>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9"/>
        <v>0</v>
      </c>
      <c r="AB526" s="229" t="str">
        <f t="shared" si="80"/>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8"/>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9"/>
        <v>0</v>
      </c>
      <c r="AB527" s="229" t="str">
        <f t="shared" si="80"/>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8"/>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9"/>
        <v>0</v>
      </c>
      <c r="AB528" s="229" t="str">
        <f t="shared" si="80"/>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8"/>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9"/>
        <v>0</v>
      </c>
      <c r="AB529" s="229" t="str">
        <f t="shared" si="80"/>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8"/>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9"/>
        <v>0</v>
      </c>
      <c r="AB530" s="229" t="str">
        <f t="shared" si="80"/>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8"/>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9"/>
        <v>0</v>
      </c>
      <c r="AB531" s="229" t="str">
        <f t="shared" si="80"/>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8"/>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9"/>
        <v>0</v>
      </c>
      <c r="AB532" s="229" t="str">
        <f t="shared" si="80"/>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8"/>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9"/>
        <v>0</v>
      </c>
      <c r="AB533" s="229" t="str">
        <f t="shared" si="80"/>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8"/>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9"/>
        <v>0</v>
      </c>
      <c r="AB534" s="229" t="str">
        <f t="shared" si="80"/>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8"/>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9"/>
        <v>0</v>
      </c>
      <c r="AB535" s="229" t="str">
        <f t="shared" si="80"/>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8"/>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9"/>
        <v>0</v>
      </c>
      <c r="AB536" s="229" t="str">
        <f t="shared" si="80"/>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8"/>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9"/>
        <v>0</v>
      </c>
      <c r="AB537" s="229" t="str">
        <f t="shared" si="80"/>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8"/>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9"/>
        <v>0</v>
      </c>
      <c r="AB538" s="229" t="str">
        <f t="shared" si="80"/>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8"/>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9"/>
        <v>0</v>
      </c>
      <c r="AB539" s="229" t="str">
        <f t="shared" si="80"/>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8"/>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9"/>
        <v>0</v>
      </c>
      <c r="AB540" s="229" t="str">
        <f t="shared" si="80"/>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8"/>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9"/>
        <v>0</v>
      </c>
      <c r="AB541" s="229" t="str">
        <f t="shared" si="80"/>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8"/>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9"/>
        <v>0</v>
      </c>
      <c r="AB542" s="229" t="str">
        <f t="shared" si="80"/>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8"/>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9"/>
        <v>0</v>
      </c>
      <c r="AB543" s="229" t="str">
        <f t="shared" si="80"/>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8"/>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9"/>
        <v>0</v>
      </c>
      <c r="AB544" s="229" t="str">
        <f t="shared" si="80"/>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8"/>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9"/>
        <v>0</v>
      </c>
      <c r="AB545" s="229" t="str">
        <f t="shared" si="80"/>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8"/>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9"/>
        <v>0</v>
      </c>
      <c r="AB546" s="229" t="str">
        <f t="shared" si="80"/>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8"/>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9"/>
        <v>0</v>
      </c>
      <c r="AB547" s="229" t="str">
        <f t="shared" si="80"/>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8"/>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9"/>
        <v>0</v>
      </c>
      <c r="AB548" s="229" t="str">
        <f t="shared" si="80"/>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8"/>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9"/>
        <v>0</v>
      </c>
      <c r="AB549" s="229" t="str">
        <f t="shared" si="80"/>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81">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82">IF(AND(C550="Smelter not listed",OR(LEN(D550)=0,LEN(E550)=0)),1,0)</f>
        <v>0</v>
      </c>
      <c r="AB550" s="229" t="str">
        <f t="shared" ref="AB550:AB580" si="83">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81"/>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82"/>
        <v>0</v>
      </c>
      <c r="AB551" s="229" t="str">
        <f t="shared" si="83"/>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81"/>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82"/>
        <v>0</v>
      </c>
      <c r="AB552" s="229" t="str">
        <f t="shared" si="83"/>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81"/>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82"/>
        <v>0</v>
      </c>
      <c r="AB553" s="229" t="str">
        <f t="shared" si="83"/>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81"/>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82"/>
        <v>0</v>
      </c>
      <c r="AB554" s="229" t="str">
        <f t="shared" si="83"/>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81"/>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82"/>
        <v>0</v>
      </c>
      <c r="AB555" s="229" t="str">
        <f t="shared" si="83"/>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81"/>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82"/>
        <v>0</v>
      </c>
      <c r="AB556" s="229" t="str">
        <f t="shared" si="83"/>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81"/>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82"/>
        <v>0</v>
      </c>
      <c r="AB557" s="229" t="str">
        <f t="shared" si="83"/>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81"/>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82"/>
        <v>0</v>
      </c>
      <c r="AB558" s="229" t="str">
        <f t="shared" si="83"/>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81"/>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82"/>
        <v>0</v>
      </c>
      <c r="AB559" s="229" t="str">
        <f t="shared" si="83"/>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81"/>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82"/>
        <v>0</v>
      </c>
      <c r="AB560" s="229" t="str">
        <f t="shared" si="83"/>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81"/>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82"/>
        <v>0</v>
      </c>
      <c r="AB561" s="229" t="str">
        <f t="shared" si="83"/>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81"/>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82"/>
        <v>0</v>
      </c>
      <c r="AB562" s="229" t="str">
        <f t="shared" si="83"/>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81"/>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82"/>
        <v>0</v>
      </c>
      <c r="AB563" s="229" t="str">
        <f t="shared" si="83"/>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81"/>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82"/>
        <v>0</v>
      </c>
      <c r="AB564" s="229" t="str">
        <f t="shared" si="83"/>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81"/>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82"/>
        <v>0</v>
      </c>
      <c r="AB565" s="229" t="str">
        <f t="shared" si="83"/>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81"/>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82"/>
        <v>0</v>
      </c>
      <c r="AB566" s="229" t="str">
        <f t="shared" si="83"/>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81"/>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82"/>
        <v>0</v>
      </c>
      <c r="AB567" s="229" t="str">
        <f t="shared" si="83"/>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81"/>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82"/>
        <v>0</v>
      </c>
      <c r="AB568" s="229" t="str">
        <f t="shared" si="83"/>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81"/>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82"/>
        <v>0</v>
      </c>
      <c r="AB569" s="229" t="str">
        <f t="shared" si="83"/>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81"/>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82"/>
        <v>0</v>
      </c>
      <c r="AB570" s="229" t="str">
        <f t="shared" si="83"/>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81"/>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82"/>
        <v>0</v>
      </c>
      <c r="AB571" s="229" t="str">
        <f t="shared" si="83"/>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81"/>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82"/>
        <v>0</v>
      </c>
      <c r="AB572" s="229" t="str">
        <f t="shared" si="83"/>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81"/>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82"/>
        <v>0</v>
      </c>
      <c r="AB573" s="229" t="str">
        <f t="shared" si="83"/>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81"/>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82"/>
        <v>0</v>
      </c>
      <c r="AB574" s="229" t="str">
        <f t="shared" si="83"/>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81"/>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82"/>
        <v>0</v>
      </c>
      <c r="AB575" s="229" t="str">
        <f t="shared" si="83"/>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81"/>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82"/>
        <v>0</v>
      </c>
      <c r="AB576" s="229" t="str">
        <f t="shared" si="83"/>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81"/>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82"/>
        <v>0</v>
      </c>
      <c r="AB577" s="229" t="str">
        <f t="shared" si="83"/>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81"/>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82"/>
        <v>0</v>
      </c>
      <c r="AB578" s="229" t="str">
        <f t="shared" si="83"/>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81"/>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82"/>
        <v>0</v>
      </c>
      <c r="AB579" s="229" t="str">
        <f t="shared" si="83"/>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81"/>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82"/>
        <v>0</v>
      </c>
      <c r="AB580" s="229" t="str">
        <f t="shared" si="83"/>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4">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5">IF(AND(C581="Smelter not listed",OR(LEN(D581)=0,LEN(E581)=0)),1,0)</f>
        <v>0</v>
      </c>
      <c r="AB581" s="229" t="str">
        <f t="shared" ref="AB581" si="86">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7">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8">IF(AND(C586="Smelter not listed",OR(LEN(D586)=0,LEN(E586)=0)),1,0)</f>
        <v>0</v>
      </c>
      <c r="AB586" s="229" t="str">
        <f t="shared" ref="AB586" si="89">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90">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91">IF(AND(C587="Smelter not listed",OR(LEN(D587)=0,LEN(E587)=0)),1,0)</f>
        <v>0</v>
      </c>
      <c r="AB587" s="229" t="str">
        <f t="shared" ref="AB587:AB634" si="92">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90"/>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91"/>
        <v>0</v>
      </c>
      <c r="AB588" s="229" t="str">
        <f t="shared" si="92"/>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90"/>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91"/>
        <v>0</v>
      </c>
      <c r="AB589" s="229" t="str">
        <f t="shared" si="92"/>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90"/>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91"/>
        <v>0</v>
      </c>
      <c r="AB590" s="229" t="str">
        <f t="shared" si="92"/>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90"/>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91"/>
        <v>0</v>
      </c>
      <c r="AB591" s="229" t="str">
        <f t="shared" si="92"/>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90"/>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91"/>
        <v>0</v>
      </c>
      <c r="AB592" s="229" t="str">
        <f t="shared" si="92"/>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90"/>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91"/>
        <v>0</v>
      </c>
      <c r="AB593" s="229" t="str">
        <f t="shared" si="92"/>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90"/>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91"/>
        <v>0</v>
      </c>
      <c r="AB594" s="229" t="str">
        <f t="shared" si="92"/>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90"/>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91"/>
        <v>0</v>
      </c>
      <c r="AB595" s="229" t="str">
        <f t="shared" si="92"/>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90"/>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91"/>
        <v>0</v>
      </c>
      <c r="AB596" s="229" t="str">
        <f t="shared" si="92"/>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90"/>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91"/>
        <v>0</v>
      </c>
      <c r="AB597" s="229" t="str">
        <f t="shared" si="92"/>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90"/>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91"/>
        <v>0</v>
      </c>
      <c r="AB598" s="229" t="str">
        <f t="shared" si="92"/>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90"/>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91"/>
        <v>0</v>
      </c>
      <c r="AB599" s="229" t="str">
        <f t="shared" si="92"/>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90"/>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91"/>
        <v>0</v>
      </c>
      <c r="AB600" s="229" t="str">
        <f t="shared" si="92"/>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90"/>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91"/>
        <v>0</v>
      </c>
      <c r="AB601" s="229" t="str">
        <f t="shared" si="92"/>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90"/>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91"/>
        <v>0</v>
      </c>
      <c r="AB602" s="229" t="str">
        <f t="shared" si="92"/>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90"/>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91"/>
        <v>0</v>
      </c>
      <c r="AB603" s="229" t="str">
        <f t="shared" si="92"/>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90"/>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91"/>
        <v>0</v>
      </c>
      <c r="AB604" s="229" t="str">
        <f t="shared" si="92"/>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90"/>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91"/>
        <v>0</v>
      </c>
      <c r="AB605" s="229" t="str">
        <f t="shared" si="92"/>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90"/>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91"/>
        <v>0</v>
      </c>
      <c r="AB606" s="229" t="str">
        <f t="shared" si="92"/>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90"/>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91"/>
        <v>0</v>
      </c>
      <c r="AB607" s="229" t="str">
        <f t="shared" si="92"/>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90"/>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91"/>
        <v>0</v>
      </c>
      <c r="AB608" s="229" t="str">
        <f t="shared" si="92"/>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90"/>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91"/>
        <v>0</v>
      </c>
      <c r="AB609" s="229" t="str">
        <f t="shared" si="92"/>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90"/>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91"/>
        <v>0</v>
      </c>
      <c r="AB610" s="229" t="str">
        <f t="shared" si="92"/>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90"/>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91"/>
        <v>0</v>
      </c>
      <c r="AB611" s="229" t="str">
        <f t="shared" si="92"/>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90"/>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91"/>
        <v>0</v>
      </c>
      <c r="AB612" s="229" t="str">
        <f t="shared" si="92"/>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90"/>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91"/>
        <v>0</v>
      </c>
      <c r="AB613" s="229" t="str">
        <f t="shared" si="92"/>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90"/>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91"/>
        <v>0</v>
      </c>
      <c r="AB614" s="229" t="str">
        <f t="shared" si="92"/>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90"/>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91"/>
        <v>0</v>
      </c>
      <c r="AB615" s="229" t="str">
        <f t="shared" si="92"/>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90"/>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91"/>
        <v>0</v>
      </c>
      <c r="AB616" s="229" t="str">
        <f t="shared" si="92"/>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90"/>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91"/>
        <v>0</v>
      </c>
      <c r="AB617" s="229" t="str">
        <f t="shared" si="92"/>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90"/>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91"/>
        <v>0</v>
      </c>
      <c r="AB618" s="229" t="str">
        <f t="shared" si="92"/>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90"/>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91"/>
        <v>0</v>
      </c>
      <c r="AB619" s="229" t="str">
        <f t="shared" si="92"/>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90"/>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91"/>
        <v>0</v>
      </c>
      <c r="AB620" s="229" t="str">
        <f t="shared" si="92"/>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90"/>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91"/>
        <v>0</v>
      </c>
      <c r="AB621" s="229" t="str">
        <f t="shared" si="92"/>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90"/>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91"/>
        <v>0</v>
      </c>
      <c r="AB622" s="229" t="str">
        <f t="shared" si="92"/>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90"/>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91"/>
        <v>0</v>
      </c>
      <c r="AB623" s="229" t="str">
        <f t="shared" si="92"/>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90"/>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91"/>
        <v>0</v>
      </c>
      <c r="AB624" s="229" t="str">
        <f t="shared" si="92"/>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90"/>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91"/>
        <v>0</v>
      </c>
      <c r="AB625" s="229" t="str">
        <f t="shared" si="92"/>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90"/>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91"/>
        <v>0</v>
      </c>
      <c r="AB626" s="229" t="str">
        <f t="shared" si="92"/>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90"/>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91"/>
        <v>0</v>
      </c>
      <c r="AB627" s="229" t="str">
        <f t="shared" si="92"/>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90"/>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91"/>
        <v>0</v>
      </c>
      <c r="AB628" s="229" t="str">
        <f t="shared" si="92"/>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90"/>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91"/>
        <v>0</v>
      </c>
      <c r="AB629" s="229" t="str">
        <f t="shared" si="92"/>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90"/>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91"/>
        <v>0</v>
      </c>
      <c r="AB630" s="229" t="str">
        <f t="shared" si="92"/>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90"/>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91"/>
        <v>0</v>
      </c>
      <c r="AB631" s="229" t="str">
        <f t="shared" si="92"/>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90"/>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91"/>
        <v>0</v>
      </c>
      <c r="AB632" s="229" t="str">
        <f t="shared" si="92"/>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90"/>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91"/>
        <v>0</v>
      </c>
      <c r="AB633" s="229" t="str">
        <f t="shared" si="92"/>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90"/>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91"/>
        <v>0</v>
      </c>
      <c r="AB634" s="229" t="str">
        <f t="shared" si="92"/>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3">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4">IF(AND(C635="Smelter not listed",OR(LEN(D635)=0,LEN(E635)=0)),1,0)</f>
        <v>0</v>
      </c>
      <c r="AB635" s="229" t="str">
        <f t="shared" ref="AB635" si="95">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6">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7">IF(AND(C636="Smelter not listed",OR(LEN(D636)=0,LEN(E636)=0)),1,0)</f>
        <v>0</v>
      </c>
      <c r="AB636" s="229" t="str">
        <f t="shared" ref="AB636:AB667" si="98">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6"/>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7"/>
        <v>0</v>
      </c>
      <c r="AB637" s="229" t="str">
        <f t="shared" si="98"/>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6"/>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7"/>
        <v>0</v>
      </c>
      <c r="AB638" s="229" t="str">
        <f t="shared" si="98"/>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6"/>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7"/>
        <v>0</v>
      </c>
      <c r="AB639" s="229" t="str">
        <f t="shared" si="98"/>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6"/>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7"/>
        <v>0</v>
      </c>
      <c r="AB640" s="229" t="str">
        <f t="shared" si="98"/>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6"/>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7"/>
        <v>0</v>
      </c>
      <c r="AB641" s="229" t="str">
        <f t="shared" si="98"/>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6"/>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7"/>
        <v>0</v>
      </c>
      <c r="AB642" s="229" t="str">
        <f t="shared" si="98"/>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6"/>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7"/>
        <v>0</v>
      </c>
      <c r="AB643" s="229" t="str">
        <f t="shared" si="98"/>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6"/>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7"/>
        <v>0</v>
      </c>
      <c r="AB644" s="229" t="str">
        <f t="shared" si="98"/>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6"/>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7"/>
        <v>0</v>
      </c>
      <c r="AB645" s="229" t="str">
        <f t="shared" si="98"/>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6"/>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7"/>
        <v>0</v>
      </c>
      <c r="AB646" s="229" t="str">
        <f t="shared" si="98"/>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6"/>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7"/>
        <v>0</v>
      </c>
      <c r="AB647" s="229" t="str">
        <f t="shared" si="98"/>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6"/>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7"/>
        <v>0</v>
      </c>
      <c r="AB648" s="229" t="str">
        <f t="shared" si="98"/>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6"/>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7"/>
        <v>0</v>
      </c>
      <c r="AB649" s="229" t="str">
        <f t="shared" si="98"/>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6"/>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7"/>
        <v>0</v>
      </c>
      <c r="AB650" s="229" t="str">
        <f t="shared" si="98"/>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6"/>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7"/>
        <v>0</v>
      </c>
      <c r="AB651" s="229" t="str">
        <f t="shared" si="98"/>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6"/>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7"/>
        <v>0</v>
      </c>
      <c r="AB652" s="229" t="str">
        <f t="shared" si="98"/>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6"/>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7"/>
        <v>0</v>
      </c>
      <c r="AB653" s="229" t="str">
        <f t="shared" si="98"/>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6"/>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7"/>
        <v>0</v>
      </c>
      <c r="AB654" s="229" t="str">
        <f t="shared" si="98"/>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6"/>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7"/>
        <v>0</v>
      </c>
      <c r="AB655" s="229" t="str">
        <f t="shared" si="98"/>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6"/>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7"/>
        <v>0</v>
      </c>
      <c r="AB656" s="229" t="str">
        <f t="shared" si="98"/>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6"/>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7"/>
        <v>0</v>
      </c>
      <c r="AB657" s="229" t="str">
        <f t="shared" si="98"/>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6"/>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7"/>
        <v>0</v>
      </c>
      <c r="AB658" s="229" t="str">
        <f t="shared" si="98"/>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6"/>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7"/>
        <v>0</v>
      </c>
      <c r="AB659" s="229" t="str">
        <f t="shared" si="98"/>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6"/>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7"/>
        <v>0</v>
      </c>
      <c r="AB660" s="229" t="str">
        <f t="shared" si="98"/>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6"/>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7"/>
        <v>0</v>
      </c>
      <c r="AB661" s="229" t="str">
        <f t="shared" si="98"/>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6"/>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7"/>
        <v>0</v>
      </c>
      <c r="AB662" s="229" t="str">
        <f t="shared" si="98"/>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6"/>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7"/>
        <v>0</v>
      </c>
      <c r="AB663" s="229" t="str">
        <f t="shared" si="98"/>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6"/>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7"/>
        <v>0</v>
      </c>
      <c r="AB664" s="229" t="str">
        <f t="shared" si="98"/>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6"/>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7"/>
        <v>0</v>
      </c>
      <c r="AB665" s="229" t="str">
        <f t="shared" si="98"/>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6"/>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7"/>
        <v>0</v>
      </c>
      <c r="AB666" s="229" t="str">
        <f t="shared" si="98"/>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6"/>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7"/>
        <v>0</v>
      </c>
      <c r="AB667" s="229" t="str">
        <f t="shared" si="98"/>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9">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100">IF(AND(C668="Smelter not listed",OR(LEN(D668)=0,LEN(E668)=0)),1,0)</f>
        <v>0</v>
      </c>
      <c r="AB668" s="229" t="str">
        <f t="shared" ref="AB668:AB698" si="101">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9"/>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100"/>
        <v>0</v>
      </c>
      <c r="AB669" s="229" t="str">
        <f t="shared" si="101"/>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9"/>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100"/>
        <v>0</v>
      </c>
      <c r="AB670" s="229" t="str">
        <f t="shared" si="101"/>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9"/>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100"/>
        <v>0</v>
      </c>
      <c r="AB671" s="229" t="str">
        <f t="shared" si="101"/>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9"/>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100"/>
        <v>0</v>
      </c>
      <c r="AB672" s="229" t="str">
        <f t="shared" si="101"/>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9"/>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100"/>
        <v>0</v>
      </c>
      <c r="AB673" s="229" t="str">
        <f t="shared" si="101"/>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9"/>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100"/>
        <v>0</v>
      </c>
      <c r="AB674" s="229" t="str">
        <f t="shared" si="101"/>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9"/>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100"/>
        <v>0</v>
      </c>
      <c r="AB675" s="229" t="str">
        <f t="shared" si="101"/>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9"/>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100"/>
        <v>0</v>
      </c>
      <c r="AB676" s="229" t="str">
        <f t="shared" si="101"/>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9"/>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100"/>
        <v>0</v>
      </c>
      <c r="AB677" s="229" t="str">
        <f t="shared" si="101"/>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9"/>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100"/>
        <v>0</v>
      </c>
      <c r="AB678" s="229" t="str">
        <f t="shared" si="101"/>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9"/>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100"/>
        <v>0</v>
      </c>
      <c r="AB679" s="229" t="str">
        <f t="shared" si="101"/>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9"/>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100"/>
        <v>0</v>
      </c>
      <c r="AB680" s="229" t="str">
        <f t="shared" si="101"/>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9"/>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100"/>
        <v>0</v>
      </c>
      <c r="AB681" s="229" t="str">
        <f t="shared" si="101"/>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9"/>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100"/>
        <v>0</v>
      </c>
      <c r="AB682" s="229" t="str">
        <f t="shared" si="101"/>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9"/>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100"/>
        <v>0</v>
      </c>
      <c r="AB683" s="229" t="str">
        <f t="shared" si="101"/>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9"/>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100"/>
        <v>0</v>
      </c>
      <c r="AB684" s="229" t="str">
        <f t="shared" si="101"/>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9"/>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100"/>
        <v>0</v>
      </c>
      <c r="AB685" s="229" t="str">
        <f t="shared" si="101"/>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9"/>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100"/>
        <v>0</v>
      </c>
      <c r="AB686" s="229" t="str">
        <f t="shared" si="101"/>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9"/>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100"/>
        <v>0</v>
      </c>
      <c r="AB687" s="229" t="str">
        <f t="shared" si="101"/>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9"/>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100"/>
        <v>0</v>
      </c>
      <c r="AB688" s="229" t="str">
        <f t="shared" si="101"/>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9"/>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100"/>
        <v>0</v>
      </c>
      <c r="AB689" s="229" t="str">
        <f t="shared" si="101"/>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9"/>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100"/>
        <v>0</v>
      </c>
      <c r="AB690" s="229" t="str">
        <f t="shared" si="101"/>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9"/>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100"/>
        <v>0</v>
      </c>
      <c r="AB691" s="229" t="str">
        <f t="shared" si="101"/>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9"/>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100"/>
        <v>0</v>
      </c>
      <c r="AB692" s="229" t="str">
        <f t="shared" si="101"/>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9"/>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100"/>
        <v>0</v>
      </c>
      <c r="AB693" s="229" t="str">
        <f t="shared" si="101"/>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9"/>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100"/>
        <v>0</v>
      </c>
      <c r="AB694" s="229" t="str">
        <f t="shared" si="101"/>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9"/>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100"/>
        <v>0</v>
      </c>
      <c r="AB695" s="229" t="str">
        <f t="shared" si="101"/>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9"/>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100"/>
        <v>0</v>
      </c>
      <c r="AB696" s="229" t="str">
        <f t="shared" si="101"/>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9"/>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100"/>
        <v>0</v>
      </c>
      <c r="AB697" s="229" t="str">
        <f t="shared" si="101"/>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9"/>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100"/>
        <v>0</v>
      </c>
      <c r="AB698" s="229" t="str">
        <f t="shared" si="101"/>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102">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3">IF(AND(C699="Smelter not listed",OR(LEN(D699)=0,LEN(E699)=0)),1,0)</f>
        <v>0</v>
      </c>
      <c r="AB699" s="229" t="str">
        <f t="shared" ref="AB699" si="104">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5">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6">IF(AND(C700="Smelter not listed",OR(LEN(D700)=0,LEN(E700)=0)),1,0)</f>
        <v>0</v>
      </c>
      <c r="AB700" s="229" t="str">
        <f t="shared" ref="AB700:AB731" si="107">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5"/>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6"/>
        <v>0</v>
      </c>
      <c r="AB701" s="229" t="str">
        <f t="shared" si="107"/>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5"/>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6"/>
        <v>0</v>
      </c>
      <c r="AB702" s="229" t="str">
        <f t="shared" si="107"/>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5"/>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6"/>
        <v>0</v>
      </c>
      <c r="AB703" s="229" t="str">
        <f t="shared" si="107"/>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5"/>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6"/>
        <v>0</v>
      </c>
      <c r="AB704" s="229" t="str">
        <f t="shared" si="107"/>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5"/>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6"/>
        <v>0</v>
      </c>
      <c r="AB705" s="229" t="str">
        <f t="shared" si="107"/>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5"/>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6"/>
        <v>0</v>
      </c>
      <c r="AB706" s="229" t="str">
        <f t="shared" si="107"/>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5"/>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6"/>
        <v>0</v>
      </c>
      <c r="AB707" s="229" t="str">
        <f t="shared" si="107"/>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5"/>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6"/>
        <v>0</v>
      </c>
      <c r="AB708" s="229" t="str">
        <f t="shared" si="107"/>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5"/>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6"/>
        <v>0</v>
      </c>
      <c r="AB709" s="229" t="str">
        <f t="shared" si="107"/>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5"/>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6"/>
        <v>0</v>
      </c>
      <c r="AB710" s="229" t="str">
        <f t="shared" si="107"/>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5"/>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6"/>
        <v>0</v>
      </c>
      <c r="AB711" s="229" t="str">
        <f t="shared" si="107"/>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5"/>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6"/>
        <v>0</v>
      </c>
      <c r="AB712" s="229" t="str">
        <f t="shared" si="107"/>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5"/>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6"/>
        <v>0</v>
      </c>
      <c r="AB713" s="229" t="str">
        <f t="shared" si="107"/>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5"/>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6"/>
        <v>0</v>
      </c>
      <c r="AB714" s="229" t="str">
        <f t="shared" si="107"/>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5"/>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6"/>
        <v>0</v>
      </c>
      <c r="AB715" s="229" t="str">
        <f t="shared" si="107"/>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5"/>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6"/>
        <v>0</v>
      </c>
      <c r="AB716" s="229" t="str">
        <f t="shared" si="107"/>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5"/>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6"/>
        <v>0</v>
      </c>
      <c r="AB717" s="229" t="str">
        <f t="shared" si="107"/>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5"/>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6"/>
        <v>0</v>
      </c>
      <c r="AB718" s="229" t="str">
        <f t="shared" si="107"/>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5"/>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6"/>
        <v>0</v>
      </c>
      <c r="AB719" s="229" t="str">
        <f t="shared" si="107"/>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5"/>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6"/>
        <v>0</v>
      </c>
      <c r="AB720" s="229" t="str">
        <f t="shared" si="107"/>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5"/>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6"/>
        <v>0</v>
      </c>
      <c r="AB721" s="229" t="str">
        <f t="shared" si="107"/>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5"/>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6"/>
        <v>0</v>
      </c>
      <c r="AB722" s="229" t="str">
        <f t="shared" si="107"/>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5"/>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6"/>
        <v>0</v>
      </c>
      <c r="AB723" s="229" t="str">
        <f t="shared" si="107"/>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5"/>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6"/>
        <v>0</v>
      </c>
      <c r="AB724" s="229" t="str">
        <f t="shared" si="107"/>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5"/>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6"/>
        <v>0</v>
      </c>
      <c r="AB725" s="229" t="str">
        <f t="shared" si="107"/>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5"/>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6"/>
        <v>0</v>
      </c>
      <c r="AB726" s="229" t="str">
        <f t="shared" si="107"/>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5"/>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6"/>
        <v>0</v>
      </c>
      <c r="AB727" s="229" t="str">
        <f t="shared" si="107"/>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5"/>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6"/>
        <v>0</v>
      </c>
      <c r="AB728" s="229" t="str">
        <f t="shared" si="107"/>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5"/>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6"/>
        <v>0</v>
      </c>
      <c r="AB729" s="229" t="str">
        <f t="shared" si="107"/>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5"/>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6"/>
        <v>0</v>
      </c>
      <c r="AB730" s="229" t="str">
        <f t="shared" si="107"/>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5"/>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6"/>
        <v>0</v>
      </c>
      <c r="AB731" s="229" t="str">
        <f t="shared" si="107"/>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8">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9">IF(AND(C732="Smelter not listed",OR(LEN(D732)=0,LEN(E732)=0)),1,0)</f>
        <v>0</v>
      </c>
      <c r="AB732" s="229" t="str">
        <f t="shared" ref="AB732:AB762" si="110">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8"/>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9"/>
        <v>0</v>
      </c>
      <c r="AB733" s="229" t="str">
        <f t="shared" si="110"/>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8"/>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9"/>
        <v>0</v>
      </c>
      <c r="AB734" s="229" t="str">
        <f t="shared" si="110"/>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8"/>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9"/>
        <v>0</v>
      </c>
      <c r="AB735" s="229" t="str">
        <f t="shared" si="110"/>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8"/>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9"/>
        <v>0</v>
      </c>
      <c r="AB736" s="229" t="str">
        <f t="shared" si="110"/>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8"/>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9"/>
        <v>0</v>
      </c>
      <c r="AB737" s="229" t="str">
        <f t="shared" si="110"/>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8"/>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9"/>
        <v>0</v>
      </c>
      <c r="AB738" s="229" t="str">
        <f t="shared" si="110"/>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8"/>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9"/>
        <v>0</v>
      </c>
      <c r="AB739" s="229" t="str">
        <f t="shared" si="110"/>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8"/>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9"/>
        <v>0</v>
      </c>
      <c r="AB740" s="229" t="str">
        <f t="shared" si="110"/>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8"/>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9"/>
        <v>0</v>
      </c>
      <c r="AB741" s="229" t="str">
        <f t="shared" si="110"/>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8"/>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9"/>
        <v>0</v>
      </c>
      <c r="AB742" s="229" t="str">
        <f t="shared" si="110"/>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8"/>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9"/>
        <v>0</v>
      </c>
      <c r="AB743" s="229" t="str">
        <f t="shared" si="110"/>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8"/>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9"/>
        <v>0</v>
      </c>
      <c r="AB744" s="229" t="str">
        <f t="shared" si="110"/>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8"/>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9"/>
        <v>0</v>
      </c>
      <c r="AB745" s="229" t="str">
        <f t="shared" si="110"/>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8"/>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9"/>
        <v>0</v>
      </c>
      <c r="AB746" s="229" t="str">
        <f t="shared" si="110"/>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8"/>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9"/>
        <v>0</v>
      </c>
      <c r="AB747" s="229" t="str">
        <f t="shared" si="110"/>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8"/>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9"/>
        <v>0</v>
      </c>
      <c r="AB748" s="229" t="str">
        <f t="shared" si="110"/>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8"/>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9"/>
        <v>0</v>
      </c>
      <c r="AB749" s="229" t="str">
        <f t="shared" si="110"/>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8"/>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9"/>
        <v>0</v>
      </c>
      <c r="AB750" s="229" t="str">
        <f t="shared" si="110"/>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8"/>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9"/>
        <v>0</v>
      </c>
      <c r="AB751" s="229" t="str">
        <f t="shared" si="110"/>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8"/>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9"/>
        <v>0</v>
      </c>
      <c r="AB752" s="229" t="str">
        <f t="shared" si="110"/>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8"/>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9"/>
        <v>0</v>
      </c>
      <c r="AB753" s="229" t="str">
        <f t="shared" si="110"/>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8"/>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9"/>
        <v>0</v>
      </c>
      <c r="AB754" s="229" t="str">
        <f t="shared" si="110"/>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8"/>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9"/>
        <v>0</v>
      </c>
      <c r="AB755" s="229" t="str">
        <f t="shared" si="110"/>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8"/>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9"/>
        <v>0</v>
      </c>
      <c r="AB756" s="229" t="str">
        <f t="shared" si="110"/>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8"/>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9"/>
        <v>0</v>
      </c>
      <c r="AB757" s="229" t="str">
        <f t="shared" si="110"/>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8"/>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9"/>
        <v>0</v>
      </c>
      <c r="AB758" s="229" t="str">
        <f t="shared" si="110"/>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8"/>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9"/>
        <v>0</v>
      </c>
      <c r="AB759" s="229" t="str">
        <f t="shared" si="110"/>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8"/>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9"/>
        <v>0</v>
      </c>
      <c r="AB760" s="229" t="str">
        <f t="shared" si="110"/>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8"/>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9"/>
        <v>0</v>
      </c>
      <c r="AB761" s="229" t="str">
        <f t="shared" si="110"/>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8"/>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9"/>
        <v>0</v>
      </c>
      <c r="AB762" s="229" t="str">
        <f t="shared" si="110"/>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11">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12">IF(AND(C763="Smelter not listed",OR(LEN(D763)=0,LEN(E763)=0)),1,0)</f>
        <v>0</v>
      </c>
      <c r="AB763" s="229" t="str">
        <f t="shared" ref="AB763" si="113">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4">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5">IF(AND(C764="Smelter not listed",OR(LEN(D764)=0,LEN(E764)=0)),1,0)</f>
        <v>0</v>
      </c>
      <c r="AB764" s="229" t="str">
        <f t="shared" ref="AB764:AB795" si="116">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4"/>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5"/>
        <v>0</v>
      </c>
      <c r="AB765" s="229" t="str">
        <f t="shared" si="116"/>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4"/>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5"/>
        <v>0</v>
      </c>
      <c r="AB766" s="229" t="str">
        <f t="shared" si="116"/>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4"/>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5"/>
        <v>0</v>
      </c>
      <c r="AB767" s="229" t="str">
        <f t="shared" si="116"/>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4"/>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5"/>
        <v>0</v>
      </c>
      <c r="AB768" s="229" t="str">
        <f t="shared" si="116"/>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4"/>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5"/>
        <v>0</v>
      </c>
      <c r="AB769" s="229" t="str">
        <f t="shared" si="116"/>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4"/>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5"/>
        <v>0</v>
      </c>
      <c r="AB770" s="229" t="str">
        <f t="shared" si="116"/>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4"/>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5"/>
        <v>0</v>
      </c>
      <c r="AB771" s="229" t="str">
        <f t="shared" si="116"/>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4"/>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5"/>
        <v>0</v>
      </c>
      <c r="AB772" s="229" t="str">
        <f t="shared" si="116"/>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4"/>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5"/>
        <v>0</v>
      </c>
      <c r="AB773" s="229" t="str">
        <f t="shared" si="116"/>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4"/>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5"/>
        <v>0</v>
      </c>
      <c r="AB774" s="229" t="str">
        <f t="shared" si="116"/>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4"/>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5"/>
        <v>0</v>
      </c>
      <c r="AB775" s="229" t="str">
        <f t="shared" si="116"/>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4"/>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5"/>
        <v>0</v>
      </c>
      <c r="AB776" s="229" t="str">
        <f t="shared" si="116"/>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4"/>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5"/>
        <v>0</v>
      </c>
      <c r="AB777" s="229" t="str">
        <f t="shared" si="116"/>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4"/>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5"/>
        <v>0</v>
      </c>
      <c r="AB778" s="229" t="str">
        <f t="shared" si="116"/>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4"/>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5"/>
        <v>0</v>
      </c>
      <c r="AB779" s="229" t="str">
        <f t="shared" si="116"/>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4"/>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5"/>
        <v>0</v>
      </c>
      <c r="AB780" s="229" t="str">
        <f t="shared" si="116"/>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4"/>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5"/>
        <v>0</v>
      </c>
      <c r="AB781" s="229" t="str">
        <f t="shared" si="116"/>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4"/>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5"/>
        <v>0</v>
      </c>
      <c r="AB782" s="229" t="str">
        <f t="shared" si="116"/>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4"/>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5"/>
        <v>0</v>
      </c>
      <c r="AB783" s="229" t="str">
        <f t="shared" si="116"/>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4"/>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5"/>
        <v>0</v>
      </c>
      <c r="AB784" s="229" t="str">
        <f t="shared" si="116"/>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4"/>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5"/>
        <v>0</v>
      </c>
      <c r="AB785" s="229" t="str">
        <f t="shared" si="116"/>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4"/>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5"/>
        <v>0</v>
      </c>
      <c r="AB786" s="229" t="str">
        <f t="shared" si="116"/>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4"/>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5"/>
        <v>0</v>
      </c>
      <c r="AB787" s="229" t="str">
        <f t="shared" si="116"/>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4"/>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5"/>
        <v>0</v>
      </c>
      <c r="AB788" s="229" t="str">
        <f t="shared" si="116"/>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4"/>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5"/>
        <v>0</v>
      </c>
      <c r="AB789" s="229" t="str">
        <f t="shared" si="116"/>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4"/>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5"/>
        <v>0</v>
      </c>
      <c r="AB790" s="229" t="str">
        <f t="shared" si="116"/>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4"/>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5"/>
        <v>0</v>
      </c>
      <c r="AB791" s="229" t="str">
        <f t="shared" si="116"/>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4"/>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5"/>
        <v>0</v>
      </c>
      <c r="AB792" s="229" t="str">
        <f t="shared" si="116"/>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4"/>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5"/>
        <v>0</v>
      </c>
      <c r="AB793" s="229" t="str">
        <f t="shared" si="116"/>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4"/>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5"/>
        <v>0</v>
      </c>
      <c r="AB794" s="229" t="str">
        <f t="shared" si="116"/>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4"/>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5"/>
        <v>0</v>
      </c>
      <c r="AB795" s="229" t="str">
        <f t="shared" si="116"/>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7">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8">IF(AND(C796="Smelter not listed",OR(LEN(D796)=0,LEN(E796)=0)),1,0)</f>
        <v>0</v>
      </c>
      <c r="AB796" s="229" t="str">
        <f t="shared" ref="AB796:AB826" si="119">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7"/>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8"/>
        <v>0</v>
      </c>
      <c r="AB797" s="229" t="str">
        <f t="shared" si="119"/>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7"/>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8"/>
        <v>0</v>
      </c>
      <c r="AB798" s="229" t="str">
        <f t="shared" si="119"/>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7"/>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8"/>
        <v>0</v>
      </c>
      <c r="AB799" s="229" t="str">
        <f t="shared" si="119"/>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7"/>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8"/>
        <v>0</v>
      </c>
      <c r="AB800" s="229" t="str">
        <f t="shared" si="119"/>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7"/>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8"/>
        <v>0</v>
      </c>
      <c r="AB801" s="229" t="str">
        <f t="shared" si="119"/>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7"/>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8"/>
        <v>0</v>
      </c>
      <c r="AB802" s="229" t="str">
        <f t="shared" si="119"/>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7"/>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8"/>
        <v>0</v>
      </c>
      <c r="AB803" s="229" t="str">
        <f t="shared" si="119"/>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7"/>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8"/>
        <v>0</v>
      </c>
      <c r="AB804" s="229" t="str">
        <f t="shared" si="119"/>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7"/>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8"/>
        <v>0</v>
      </c>
      <c r="AB805" s="229" t="str">
        <f t="shared" si="119"/>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7"/>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8"/>
        <v>0</v>
      </c>
      <c r="AB806" s="229" t="str">
        <f t="shared" si="119"/>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7"/>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8"/>
        <v>0</v>
      </c>
      <c r="AB807" s="229" t="str">
        <f t="shared" si="119"/>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7"/>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8"/>
        <v>0</v>
      </c>
      <c r="AB808" s="229" t="str">
        <f t="shared" si="119"/>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7"/>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8"/>
        <v>0</v>
      </c>
      <c r="AB809" s="229" t="str">
        <f t="shared" si="119"/>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7"/>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8"/>
        <v>0</v>
      </c>
      <c r="AB810" s="229" t="str">
        <f t="shared" si="119"/>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7"/>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8"/>
        <v>0</v>
      </c>
      <c r="AB811" s="229" t="str">
        <f t="shared" si="119"/>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7"/>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8"/>
        <v>0</v>
      </c>
      <c r="AB812" s="229" t="str">
        <f t="shared" si="119"/>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7"/>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8"/>
        <v>0</v>
      </c>
      <c r="AB813" s="229" t="str">
        <f t="shared" si="119"/>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7"/>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8"/>
        <v>0</v>
      </c>
      <c r="AB814" s="229" t="str">
        <f t="shared" si="119"/>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7"/>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8"/>
        <v>0</v>
      </c>
      <c r="AB815" s="229" t="str">
        <f t="shared" si="119"/>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7"/>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8"/>
        <v>0</v>
      </c>
      <c r="AB816" s="229" t="str">
        <f t="shared" si="119"/>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7"/>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8"/>
        <v>0</v>
      </c>
      <c r="AB817" s="229" t="str">
        <f t="shared" si="119"/>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7"/>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8"/>
        <v>0</v>
      </c>
      <c r="AB818" s="229" t="str">
        <f t="shared" si="119"/>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7"/>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8"/>
        <v>0</v>
      </c>
      <c r="AB819" s="229" t="str">
        <f t="shared" si="119"/>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7"/>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8"/>
        <v>0</v>
      </c>
      <c r="AB820" s="229" t="str">
        <f t="shared" si="119"/>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7"/>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8"/>
        <v>0</v>
      </c>
      <c r="AB821" s="229" t="str">
        <f t="shared" si="119"/>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7"/>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8"/>
        <v>0</v>
      </c>
      <c r="AB822" s="229" t="str">
        <f t="shared" si="119"/>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7"/>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8"/>
        <v>0</v>
      </c>
      <c r="AB823" s="229" t="str">
        <f t="shared" si="119"/>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7"/>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8"/>
        <v>0</v>
      </c>
      <c r="AB824" s="229" t="str">
        <f t="shared" si="119"/>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7"/>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8"/>
        <v>0</v>
      </c>
      <c r="AB825" s="229" t="str">
        <f t="shared" si="119"/>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7"/>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8"/>
        <v>0</v>
      </c>
      <c r="AB826" s="229" t="str">
        <f t="shared" si="119"/>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20">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21">IF(AND(C827="Smelter not listed",OR(LEN(D827)=0,LEN(E827)=0)),1,0)</f>
        <v>0</v>
      </c>
      <c r="AB827" s="229" t="str">
        <f t="shared" ref="AB827" si="122">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3">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4">IF(AND(C828="Smelter not listed",OR(LEN(D828)=0,LEN(E828)=0)),1,0)</f>
        <v>0</v>
      </c>
      <c r="AB828" s="229" t="str">
        <f t="shared" ref="AB828:AB859" si="125">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3"/>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4"/>
        <v>0</v>
      </c>
      <c r="AB829" s="229" t="str">
        <f t="shared" si="125"/>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3"/>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4"/>
        <v>0</v>
      </c>
      <c r="AB830" s="229" t="str">
        <f t="shared" si="125"/>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3"/>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4"/>
        <v>0</v>
      </c>
      <c r="AB831" s="229" t="str">
        <f t="shared" si="125"/>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3"/>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4"/>
        <v>0</v>
      </c>
      <c r="AB832" s="229" t="str">
        <f t="shared" si="125"/>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3"/>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4"/>
        <v>0</v>
      </c>
      <c r="AB833" s="229" t="str">
        <f t="shared" si="125"/>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3"/>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4"/>
        <v>0</v>
      </c>
      <c r="AB834" s="229" t="str">
        <f t="shared" si="125"/>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3"/>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4"/>
        <v>0</v>
      </c>
      <c r="AB835" s="229" t="str">
        <f t="shared" si="125"/>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3"/>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4"/>
        <v>0</v>
      </c>
      <c r="AB836" s="229" t="str">
        <f t="shared" si="125"/>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3"/>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4"/>
        <v>0</v>
      </c>
      <c r="AB837" s="229" t="str">
        <f t="shared" si="125"/>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3"/>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4"/>
        <v>0</v>
      </c>
      <c r="AB838" s="229" t="str">
        <f t="shared" si="125"/>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3"/>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4"/>
        <v>0</v>
      </c>
      <c r="AB839" s="229" t="str">
        <f t="shared" si="125"/>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3"/>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4"/>
        <v>0</v>
      </c>
      <c r="AB840" s="229" t="str">
        <f t="shared" si="125"/>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3"/>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4"/>
        <v>0</v>
      </c>
      <c r="AB841" s="229" t="str">
        <f t="shared" si="125"/>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3"/>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4"/>
        <v>0</v>
      </c>
      <c r="AB842" s="229" t="str">
        <f t="shared" si="125"/>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3"/>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4"/>
        <v>0</v>
      </c>
      <c r="AB843" s="229" t="str">
        <f t="shared" si="125"/>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3"/>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4"/>
        <v>0</v>
      </c>
      <c r="AB844" s="229" t="str">
        <f t="shared" si="125"/>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3"/>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4"/>
        <v>0</v>
      </c>
      <c r="AB845" s="229" t="str">
        <f t="shared" si="125"/>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3"/>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4"/>
        <v>0</v>
      </c>
      <c r="AB846" s="229" t="str">
        <f t="shared" si="125"/>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3"/>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4"/>
        <v>0</v>
      </c>
      <c r="AB847" s="229" t="str">
        <f t="shared" si="125"/>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3"/>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4"/>
        <v>0</v>
      </c>
      <c r="AB848" s="229" t="str">
        <f t="shared" si="125"/>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3"/>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4"/>
        <v>0</v>
      </c>
      <c r="AB849" s="229" t="str">
        <f t="shared" si="125"/>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3"/>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4"/>
        <v>0</v>
      </c>
      <c r="AB850" s="229" t="str">
        <f t="shared" si="125"/>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3"/>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4"/>
        <v>0</v>
      </c>
      <c r="AB851" s="229" t="str">
        <f t="shared" si="125"/>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3"/>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4"/>
        <v>0</v>
      </c>
      <c r="AB852" s="229" t="str">
        <f t="shared" si="125"/>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3"/>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4"/>
        <v>0</v>
      </c>
      <c r="AB853" s="229" t="str">
        <f t="shared" si="125"/>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3"/>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4"/>
        <v>0</v>
      </c>
      <c r="AB854" s="229" t="str">
        <f t="shared" si="125"/>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3"/>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4"/>
        <v>0</v>
      </c>
      <c r="AB855" s="229" t="str">
        <f t="shared" si="125"/>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3"/>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4"/>
        <v>0</v>
      </c>
      <c r="AB856" s="229" t="str">
        <f t="shared" si="125"/>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3"/>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4"/>
        <v>0</v>
      </c>
      <c r="AB857" s="229" t="str">
        <f t="shared" si="125"/>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3"/>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4"/>
        <v>0</v>
      </c>
      <c r="AB858" s="229" t="str">
        <f t="shared" si="125"/>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3"/>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4"/>
        <v>0</v>
      </c>
      <c r="AB859" s="229" t="str">
        <f t="shared" si="125"/>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6">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7">IF(AND(C860="Smelter not listed",OR(LEN(D860)=0,LEN(E860)=0)),1,0)</f>
        <v>0</v>
      </c>
      <c r="AB860" s="229" t="str">
        <f t="shared" ref="AB860:AB890" si="128">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6"/>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7"/>
        <v>0</v>
      </c>
      <c r="AB861" s="229" t="str">
        <f t="shared" si="128"/>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6"/>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7"/>
        <v>0</v>
      </c>
      <c r="AB862" s="229" t="str">
        <f t="shared" si="128"/>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6"/>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7"/>
        <v>0</v>
      </c>
      <c r="AB863" s="229" t="str">
        <f t="shared" si="128"/>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6"/>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7"/>
        <v>0</v>
      </c>
      <c r="AB864" s="229" t="str">
        <f t="shared" si="128"/>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6"/>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7"/>
        <v>0</v>
      </c>
      <c r="AB865" s="229" t="str">
        <f t="shared" si="128"/>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6"/>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7"/>
        <v>0</v>
      </c>
      <c r="AB866" s="229" t="str">
        <f t="shared" si="128"/>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6"/>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7"/>
        <v>0</v>
      </c>
      <c r="AB867" s="229" t="str">
        <f t="shared" si="128"/>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6"/>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7"/>
        <v>0</v>
      </c>
      <c r="AB868" s="229" t="str">
        <f t="shared" si="128"/>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6"/>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7"/>
        <v>0</v>
      </c>
      <c r="AB869" s="229" t="str">
        <f t="shared" si="128"/>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6"/>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7"/>
        <v>0</v>
      </c>
      <c r="AB870" s="229" t="str">
        <f t="shared" si="128"/>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6"/>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7"/>
        <v>0</v>
      </c>
      <c r="AB871" s="229" t="str">
        <f t="shared" si="128"/>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6"/>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7"/>
        <v>0</v>
      </c>
      <c r="AB872" s="229" t="str">
        <f t="shared" si="128"/>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6"/>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7"/>
        <v>0</v>
      </c>
      <c r="AB873" s="229" t="str">
        <f t="shared" si="128"/>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6"/>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7"/>
        <v>0</v>
      </c>
      <c r="AB874" s="229" t="str">
        <f t="shared" si="128"/>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6"/>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7"/>
        <v>0</v>
      </c>
      <c r="AB875" s="229" t="str">
        <f t="shared" si="128"/>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6"/>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7"/>
        <v>0</v>
      </c>
      <c r="AB876" s="229" t="str">
        <f t="shared" si="128"/>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6"/>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7"/>
        <v>0</v>
      </c>
      <c r="AB877" s="229" t="str">
        <f t="shared" si="128"/>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6"/>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7"/>
        <v>0</v>
      </c>
      <c r="AB878" s="229" t="str">
        <f t="shared" si="128"/>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6"/>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7"/>
        <v>0</v>
      </c>
      <c r="AB879" s="229" t="str">
        <f t="shared" si="128"/>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6"/>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7"/>
        <v>0</v>
      </c>
      <c r="AB880" s="229" t="str">
        <f t="shared" si="128"/>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6"/>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7"/>
        <v>0</v>
      </c>
      <c r="AB881" s="229" t="str">
        <f t="shared" si="128"/>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6"/>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7"/>
        <v>0</v>
      </c>
      <c r="AB882" s="229" t="str">
        <f t="shared" si="128"/>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6"/>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7"/>
        <v>0</v>
      </c>
      <c r="AB883" s="229" t="str">
        <f t="shared" si="128"/>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6"/>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7"/>
        <v>0</v>
      </c>
      <c r="AB884" s="229" t="str">
        <f t="shared" si="128"/>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6"/>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7"/>
        <v>0</v>
      </c>
      <c r="AB885" s="229" t="str">
        <f t="shared" si="128"/>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6"/>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7"/>
        <v>0</v>
      </c>
      <c r="AB886" s="229" t="str">
        <f t="shared" si="128"/>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6"/>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7"/>
        <v>0</v>
      </c>
      <c r="AB887" s="229" t="str">
        <f t="shared" si="128"/>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6"/>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7"/>
        <v>0</v>
      </c>
      <c r="AB888" s="229" t="str">
        <f t="shared" si="128"/>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6"/>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7"/>
        <v>0</v>
      </c>
      <c r="AB889" s="229" t="str">
        <f t="shared" si="128"/>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6"/>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7"/>
        <v>0</v>
      </c>
      <c r="AB890" s="229" t="str">
        <f t="shared" si="128"/>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9">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30">IF(AND(C891="Smelter not listed",OR(LEN(D891)=0,LEN(E891)=0)),1,0)</f>
        <v>0</v>
      </c>
      <c r="AB891" s="229" t="str">
        <f t="shared" ref="AB891" si="131">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32">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3">IF(AND(C892="Smelter not listed",OR(LEN(D892)=0,LEN(E892)=0)),1,0)</f>
        <v>0</v>
      </c>
      <c r="AB892" s="229" t="str">
        <f t="shared" ref="AB892:AB923" si="134">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32"/>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3"/>
        <v>0</v>
      </c>
      <c r="AB893" s="229" t="str">
        <f t="shared" si="134"/>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32"/>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3"/>
        <v>0</v>
      </c>
      <c r="AB894" s="229" t="str">
        <f t="shared" si="134"/>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32"/>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3"/>
        <v>0</v>
      </c>
      <c r="AB895" s="229" t="str">
        <f t="shared" si="134"/>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32"/>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3"/>
        <v>0</v>
      </c>
      <c r="AB896" s="229" t="str">
        <f t="shared" si="134"/>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32"/>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3"/>
        <v>0</v>
      </c>
      <c r="AB897" s="229" t="str">
        <f t="shared" si="134"/>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32"/>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3"/>
        <v>0</v>
      </c>
      <c r="AB898" s="229" t="str">
        <f t="shared" si="134"/>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32"/>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3"/>
        <v>0</v>
      </c>
      <c r="AB899" s="229" t="str">
        <f t="shared" si="134"/>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32"/>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3"/>
        <v>0</v>
      </c>
      <c r="AB900" s="229" t="str">
        <f t="shared" si="134"/>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32"/>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3"/>
        <v>0</v>
      </c>
      <c r="AB901" s="229" t="str">
        <f t="shared" si="134"/>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32"/>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3"/>
        <v>0</v>
      </c>
      <c r="AB902" s="229" t="str">
        <f t="shared" si="134"/>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32"/>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3"/>
        <v>0</v>
      </c>
      <c r="AB903" s="229" t="str">
        <f t="shared" si="134"/>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32"/>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3"/>
        <v>0</v>
      </c>
      <c r="AB904" s="229" t="str">
        <f t="shared" si="134"/>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32"/>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3"/>
        <v>0</v>
      </c>
      <c r="AB905" s="229" t="str">
        <f t="shared" si="134"/>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32"/>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3"/>
        <v>0</v>
      </c>
      <c r="AB906" s="229" t="str">
        <f t="shared" si="134"/>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32"/>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3"/>
        <v>0</v>
      </c>
      <c r="AB907" s="229" t="str">
        <f t="shared" si="134"/>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32"/>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3"/>
        <v>0</v>
      </c>
      <c r="AB908" s="229" t="str">
        <f t="shared" si="134"/>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32"/>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3"/>
        <v>0</v>
      </c>
      <c r="AB909" s="229" t="str">
        <f t="shared" si="134"/>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32"/>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3"/>
        <v>0</v>
      </c>
      <c r="AB910" s="229" t="str">
        <f t="shared" si="134"/>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32"/>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3"/>
        <v>0</v>
      </c>
      <c r="AB911" s="229" t="str">
        <f t="shared" si="134"/>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32"/>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3"/>
        <v>0</v>
      </c>
      <c r="AB912" s="229" t="str">
        <f t="shared" si="134"/>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32"/>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3"/>
        <v>0</v>
      </c>
      <c r="AB913" s="229" t="str">
        <f t="shared" si="134"/>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32"/>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3"/>
        <v>0</v>
      </c>
      <c r="AB914" s="229" t="str">
        <f t="shared" si="134"/>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32"/>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3"/>
        <v>0</v>
      </c>
      <c r="AB915" s="229" t="str">
        <f t="shared" si="134"/>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32"/>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3"/>
        <v>0</v>
      </c>
      <c r="AB916" s="229" t="str">
        <f t="shared" si="134"/>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32"/>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3"/>
        <v>0</v>
      </c>
      <c r="AB917" s="229" t="str">
        <f t="shared" si="134"/>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32"/>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3"/>
        <v>0</v>
      </c>
      <c r="AB918" s="229" t="str">
        <f t="shared" si="134"/>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2"/>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3"/>
        <v>0</v>
      </c>
      <c r="AB919" s="229" t="str">
        <f t="shared" si="134"/>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2"/>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3"/>
        <v>0</v>
      </c>
      <c r="AB920" s="229" t="str">
        <f t="shared" si="134"/>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2"/>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3"/>
        <v>0</v>
      </c>
      <c r="AB921" s="229" t="str">
        <f t="shared" si="134"/>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2"/>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3"/>
        <v>0</v>
      </c>
      <c r="AB922" s="229" t="str">
        <f t="shared" si="134"/>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2"/>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3"/>
        <v>0</v>
      </c>
      <c r="AB923" s="229" t="str">
        <f t="shared" si="134"/>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5">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6">IF(AND(C924="Smelter not listed",OR(LEN(D924)=0,LEN(E924)=0)),1,0)</f>
        <v>0</v>
      </c>
      <c r="AB924" s="229" t="str">
        <f t="shared" ref="AB924:AB954" si="137">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5"/>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6"/>
        <v>0</v>
      </c>
      <c r="AB925" s="229" t="str">
        <f t="shared" si="137"/>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5"/>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6"/>
        <v>0</v>
      </c>
      <c r="AB926" s="229" t="str">
        <f t="shared" si="137"/>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5"/>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6"/>
        <v>0</v>
      </c>
      <c r="AB927" s="229" t="str">
        <f t="shared" si="137"/>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5"/>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6"/>
        <v>0</v>
      </c>
      <c r="AB928" s="229" t="str">
        <f t="shared" si="137"/>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5"/>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6"/>
        <v>0</v>
      </c>
      <c r="AB929" s="229" t="str">
        <f t="shared" si="137"/>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5"/>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6"/>
        <v>0</v>
      </c>
      <c r="AB930" s="229" t="str">
        <f t="shared" si="137"/>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5"/>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6"/>
        <v>0</v>
      </c>
      <c r="AB931" s="229" t="str">
        <f t="shared" si="137"/>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5"/>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6"/>
        <v>0</v>
      </c>
      <c r="AB932" s="229" t="str">
        <f t="shared" si="137"/>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5"/>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6"/>
        <v>0</v>
      </c>
      <c r="AB933" s="229" t="str">
        <f t="shared" si="137"/>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5"/>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6"/>
        <v>0</v>
      </c>
      <c r="AB934" s="229" t="str">
        <f t="shared" si="137"/>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5"/>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6"/>
        <v>0</v>
      </c>
      <c r="AB935" s="229" t="str">
        <f t="shared" si="137"/>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5"/>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6"/>
        <v>0</v>
      </c>
      <c r="AB936" s="229" t="str">
        <f t="shared" si="137"/>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5"/>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6"/>
        <v>0</v>
      </c>
      <c r="AB937" s="229" t="str">
        <f t="shared" si="137"/>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5"/>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6"/>
        <v>0</v>
      </c>
      <c r="AB938" s="229" t="str">
        <f t="shared" si="137"/>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5"/>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6"/>
        <v>0</v>
      </c>
      <c r="AB939" s="229" t="str">
        <f t="shared" si="137"/>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5"/>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6"/>
        <v>0</v>
      </c>
      <c r="AB940" s="229" t="str">
        <f t="shared" si="137"/>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5"/>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6"/>
        <v>0</v>
      </c>
      <c r="AB941" s="229" t="str">
        <f t="shared" si="137"/>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5"/>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6"/>
        <v>0</v>
      </c>
      <c r="AB942" s="229" t="str">
        <f t="shared" si="137"/>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5"/>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6"/>
        <v>0</v>
      </c>
      <c r="AB943" s="229" t="str">
        <f t="shared" si="137"/>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5"/>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6"/>
        <v>0</v>
      </c>
      <c r="AB944" s="229" t="str">
        <f t="shared" si="137"/>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5"/>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6"/>
        <v>0</v>
      </c>
      <c r="AB945" s="229" t="str">
        <f t="shared" si="137"/>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5"/>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6"/>
        <v>0</v>
      </c>
      <c r="AB946" s="229" t="str">
        <f t="shared" si="137"/>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5"/>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6"/>
        <v>0</v>
      </c>
      <c r="AB947" s="229" t="str">
        <f t="shared" si="137"/>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5"/>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6"/>
        <v>0</v>
      </c>
      <c r="AB948" s="229" t="str">
        <f t="shared" si="137"/>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5"/>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6"/>
        <v>0</v>
      </c>
      <c r="AB949" s="229" t="str">
        <f t="shared" si="137"/>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5"/>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6"/>
        <v>0</v>
      </c>
      <c r="AB950" s="229" t="str">
        <f t="shared" si="137"/>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5"/>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6"/>
        <v>0</v>
      </c>
      <c r="AB951" s="229" t="str">
        <f t="shared" si="137"/>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5"/>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6"/>
        <v>0</v>
      </c>
      <c r="AB952" s="229" t="str">
        <f t="shared" si="137"/>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5"/>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6"/>
        <v>0</v>
      </c>
      <c r="AB953" s="229" t="str">
        <f t="shared" si="137"/>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5"/>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6"/>
        <v>0</v>
      </c>
      <c r="AB954" s="229" t="str">
        <f t="shared" si="137"/>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8">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9">IF(AND(C955="Smelter not listed",OR(LEN(D955)=0,LEN(E955)=0)),1,0)</f>
        <v>0</v>
      </c>
      <c r="AB955" s="229" t="str">
        <f t="shared" ref="AB955" si="140">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41">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42">IF(AND(C956="Smelter not listed",OR(LEN(D956)=0,LEN(E956)=0)),1,0)</f>
        <v>0</v>
      </c>
      <c r="AB956" s="229" t="str">
        <f t="shared" ref="AB956:AB987" si="143">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41"/>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42"/>
        <v>0</v>
      </c>
      <c r="AB957" s="229" t="str">
        <f t="shared" si="143"/>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41"/>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42"/>
        <v>0</v>
      </c>
      <c r="AB958" s="229" t="str">
        <f t="shared" si="143"/>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41"/>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42"/>
        <v>0</v>
      </c>
      <c r="AB959" s="229" t="str">
        <f t="shared" si="143"/>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41"/>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42"/>
        <v>0</v>
      </c>
      <c r="AB960" s="229" t="str">
        <f t="shared" si="143"/>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41"/>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42"/>
        <v>0</v>
      </c>
      <c r="AB961" s="229" t="str">
        <f t="shared" si="143"/>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41"/>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42"/>
        <v>0</v>
      </c>
      <c r="AB962" s="229" t="str">
        <f t="shared" si="143"/>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41"/>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42"/>
        <v>0</v>
      </c>
      <c r="AB963" s="229" t="str">
        <f t="shared" si="143"/>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41"/>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42"/>
        <v>0</v>
      </c>
      <c r="AB964" s="229" t="str">
        <f t="shared" si="143"/>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41"/>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42"/>
        <v>0</v>
      </c>
      <c r="AB965" s="229" t="str">
        <f t="shared" si="143"/>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41"/>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42"/>
        <v>0</v>
      </c>
      <c r="AB966" s="229" t="str">
        <f t="shared" si="143"/>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41"/>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42"/>
        <v>0</v>
      </c>
      <c r="AB967" s="229" t="str">
        <f t="shared" si="143"/>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41"/>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42"/>
        <v>0</v>
      </c>
      <c r="AB968" s="229" t="str">
        <f t="shared" si="143"/>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41"/>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42"/>
        <v>0</v>
      </c>
      <c r="AB969" s="229" t="str">
        <f t="shared" si="143"/>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41"/>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42"/>
        <v>0</v>
      </c>
      <c r="AB970" s="229" t="str">
        <f t="shared" si="143"/>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41"/>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42"/>
        <v>0</v>
      </c>
      <c r="AB971" s="229" t="str">
        <f t="shared" si="143"/>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41"/>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42"/>
        <v>0</v>
      </c>
      <c r="AB972" s="229" t="str">
        <f t="shared" si="143"/>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41"/>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42"/>
        <v>0</v>
      </c>
      <c r="AB973" s="229" t="str">
        <f t="shared" si="143"/>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41"/>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42"/>
        <v>0</v>
      </c>
      <c r="AB974" s="229" t="str">
        <f t="shared" si="143"/>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41"/>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42"/>
        <v>0</v>
      </c>
      <c r="AB975" s="229" t="str">
        <f t="shared" si="143"/>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41"/>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42"/>
        <v>0</v>
      </c>
      <c r="AB976" s="229" t="str">
        <f t="shared" si="143"/>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41"/>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42"/>
        <v>0</v>
      </c>
      <c r="AB977" s="229" t="str">
        <f t="shared" si="143"/>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41"/>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42"/>
        <v>0</v>
      </c>
      <c r="AB978" s="229" t="str">
        <f t="shared" si="143"/>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41"/>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42"/>
        <v>0</v>
      </c>
      <c r="AB979" s="229" t="str">
        <f t="shared" si="143"/>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41"/>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42"/>
        <v>0</v>
      </c>
      <c r="AB980" s="229" t="str">
        <f t="shared" si="143"/>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41"/>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42"/>
        <v>0</v>
      </c>
      <c r="AB981" s="229" t="str">
        <f t="shared" si="143"/>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41"/>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42"/>
        <v>0</v>
      </c>
      <c r="AB982" s="229" t="str">
        <f t="shared" si="143"/>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41"/>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42"/>
        <v>0</v>
      </c>
      <c r="AB983" s="229" t="str">
        <f t="shared" si="143"/>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41"/>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42"/>
        <v>0</v>
      </c>
      <c r="AB984" s="229" t="str">
        <f t="shared" si="143"/>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41"/>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42"/>
        <v>0</v>
      </c>
      <c r="AB985" s="229" t="str">
        <f t="shared" si="143"/>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41"/>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42"/>
        <v>0</v>
      </c>
      <c r="AB986" s="229" t="str">
        <f t="shared" si="143"/>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41"/>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42"/>
        <v>0</v>
      </c>
      <c r="AB987" s="229" t="str">
        <f t="shared" si="143"/>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4">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5">IF(AND(C988="Smelter not listed",OR(LEN(D988)=0,LEN(E988)=0)),1,0)</f>
        <v>0</v>
      </c>
      <c r="AB988" s="229" t="str">
        <f t="shared" ref="AB988:AB1018" si="146">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4"/>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5"/>
        <v>0</v>
      </c>
      <c r="AB989" s="229" t="str">
        <f t="shared" si="146"/>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4"/>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5"/>
        <v>0</v>
      </c>
      <c r="AB990" s="229" t="str">
        <f t="shared" si="146"/>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4"/>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5"/>
        <v>0</v>
      </c>
      <c r="AB991" s="229" t="str">
        <f t="shared" si="146"/>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4"/>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5"/>
        <v>0</v>
      </c>
      <c r="AB992" s="229" t="str">
        <f t="shared" si="146"/>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4"/>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5"/>
        <v>0</v>
      </c>
      <c r="AB993" s="229" t="str">
        <f t="shared" si="146"/>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4"/>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5"/>
        <v>0</v>
      </c>
      <c r="AB994" s="229" t="str">
        <f t="shared" si="146"/>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4"/>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5"/>
        <v>0</v>
      </c>
      <c r="AB995" s="229" t="str">
        <f t="shared" si="146"/>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4"/>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5"/>
        <v>0</v>
      </c>
      <c r="AB996" s="229" t="str">
        <f t="shared" si="146"/>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4"/>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5"/>
        <v>0</v>
      </c>
      <c r="AB997" s="229" t="str">
        <f t="shared" si="146"/>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4"/>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5"/>
        <v>0</v>
      </c>
      <c r="AB998" s="229" t="str">
        <f t="shared" si="146"/>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4"/>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5"/>
        <v>0</v>
      </c>
      <c r="AB999" s="229" t="str">
        <f t="shared" si="146"/>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4"/>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5"/>
        <v>0</v>
      </c>
      <c r="AB1000" s="229" t="str">
        <f t="shared" si="146"/>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4"/>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5"/>
        <v>0</v>
      </c>
      <c r="AB1001" s="229" t="str">
        <f t="shared" si="146"/>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4"/>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5"/>
        <v>0</v>
      </c>
      <c r="AB1002" s="229" t="str">
        <f t="shared" si="146"/>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4"/>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5"/>
        <v>0</v>
      </c>
      <c r="AB1003" s="229" t="str">
        <f t="shared" si="146"/>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4"/>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5"/>
        <v>0</v>
      </c>
      <c r="AB1004" s="229" t="str">
        <f t="shared" si="146"/>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4"/>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5"/>
        <v>0</v>
      </c>
      <c r="AB1005" s="229" t="str">
        <f t="shared" si="146"/>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4"/>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5"/>
        <v>0</v>
      </c>
      <c r="AB1006" s="229" t="str">
        <f t="shared" si="146"/>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4"/>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5"/>
        <v>0</v>
      </c>
      <c r="AB1007" s="229" t="str">
        <f t="shared" si="146"/>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4"/>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5"/>
        <v>0</v>
      </c>
      <c r="AB1008" s="229" t="str">
        <f t="shared" si="146"/>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4"/>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5"/>
        <v>0</v>
      </c>
      <c r="AB1009" s="229" t="str">
        <f t="shared" si="146"/>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4"/>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5"/>
        <v>0</v>
      </c>
      <c r="AB1010" s="229" t="str">
        <f t="shared" si="146"/>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4"/>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5"/>
        <v>0</v>
      </c>
      <c r="AB1011" s="229" t="str">
        <f t="shared" si="146"/>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4"/>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5"/>
        <v>0</v>
      </c>
      <c r="AB1012" s="229" t="str">
        <f t="shared" si="146"/>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4"/>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5"/>
        <v>0</v>
      </c>
      <c r="AB1013" s="229" t="str">
        <f t="shared" si="146"/>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4"/>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5"/>
        <v>0</v>
      </c>
      <c r="AB1014" s="229" t="str">
        <f t="shared" si="146"/>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4"/>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5"/>
        <v>0</v>
      </c>
      <c r="AB1015" s="229" t="str">
        <f t="shared" si="146"/>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4"/>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5"/>
        <v>0</v>
      </c>
      <c r="AB1016" s="229" t="str">
        <f t="shared" si="146"/>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4"/>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5"/>
        <v>0</v>
      </c>
      <c r="AB1017" s="229" t="str">
        <f t="shared" si="146"/>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4"/>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5"/>
        <v>0</v>
      </c>
      <c r="AB1018" s="229" t="str">
        <f t="shared" si="146"/>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7">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8">IF(AND(C1019="Smelter not listed",OR(LEN(D1019)=0,LEN(E1019)=0)),1,0)</f>
        <v>0</v>
      </c>
      <c r="AB1019" s="229" t="str">
        <f t="shared" ref="AB1019" si="149">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50">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51">IF(AND(C1020="Smelter not listed",OR(LEN(D1020)=0,LEN(E1020)=0)),1,0)</f>
        <v>0</v>
      </c>
      <c r="AB1020" s="229" t="str">
        <f t="shared" ref="AB1020:AB1051" si="152">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50"/>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51"/>
        <v>0</v>
      </c>
      <c r="AB1021" s="229" t="str">
        <f t="shared" si="152"/>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50"/>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51"/>
        <v>0</v>
      </c>
      <c r="AB1022" s="229" t="str">
        <f t="shared" si="152"/>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50"/>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51"/>
        <v>0</v>
      </c>
      <c r="AB1023" s="229" t="str">
        <f t="shared" si="152"/>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50"/>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51"/>
        <v>0</v>
      </c>
      <c r="AB1024" s="229" t="str">
        <f t="shared" si="152"/>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50"/>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51"/>
        <v>0</v>
      </c>
      <c r="AB1025" s="229" t="str">
        <f t="shared" si="152"/>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50"/>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51"/>
        <v>0</v>
      </c>
      <c r="AB1026" s="229" t="str">
        <f t="shared" si="152"/>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50"/>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51"/>
        <v>0</v>
      </c>
      <c r="AB1027" s="229" t="str">
        <f t="shared" si="152"/>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50"/>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51"/>
        <v>0</v>
      </c>
      <c r="AB1028" s="229" t="str">
        <f t="shared" si="152"/>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50"/>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51"/>
        <v>0</v>
      </c>
      <c r="AB1029" s="229" t="str">
        <f t="shared" si="152"/>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50"/>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51"/>
        <v>0</v>
      </c>
      <c r="AB1030" s="229" t="str">
        <f t="shared" si="152"/>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50"/>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51"/>
        <v>0</v>
      </c>
      <c r="AB1031" s="229" t="str">
        <f t="shared" si="152"/>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50"/>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51"/>
        <v>0</v>
      </c>
      <c r="AB1032" s="229" t="str">
        <f t="shared" si="152"/>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50"/>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51"/>
        <v>0</v>
      </c>
      <c r="AB1033" s="229" t="str">
        <f t="shared" si="152"/>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50"/>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51"/>
        <v>0</v>
      </c>
      <c r="AB1034" s="229" t="str">
        <f t="shared" si="152"/>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50"/>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51"/>
        <v>0</v>
      </c>
      <c r="AB1035" s="229" t="str">
        <f t="shared" si="152"/>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50"/>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51"/>
        <v>0</v>
      </c>
      <c r="AB1036" s="229" t="str">
        <f t="shared" si="152"/>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50"/>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51"/>
        <v>0</v>
      </c>
      <c r="AB1037" s="229" t="str">
        <f t="shared" si="152"/>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50"/>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51"/>
        <v>0</v>
      </c>
      <c r="AB1038" s="229" t="str">
        <f t="shared" si="152"/>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50"/>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51"/>
        <v>0</v>
      </c>
      <c r="AB1039" s="229" t="str">
        <f t="shared" si="152"/>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50"/>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51"/>
        <v>0</v>
      </c>
      <c r="AB1040" s="229" t="str">
        <f t="shared" si="152"/>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50"/>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51"/>
        <v>0</v>
      </c>
      <c r="AB1041" s="229" t="str">
        <f t="shared" si="152"/>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50"/>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51"/>
        <v>0</v>
      </c>
      <c r="AB1042" s="229" t="str">
        <f t="shared" si="152"/>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50"/>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51"/>
        <v>0</v>
      </c>
      <c r="AB1043" s="229" t="str">
        <f t="shared" si="152"/>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50"/>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51"/>
        <v>0</v>
      </c>
      <c r="AB1044" s="229" t="str">
        <f t="shared" si="152"/>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50"/>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51"/>
        <v>0</v>
      </c>
      <c r="AB1045" s="229" t="str">
        <f t="shared" si="152"/>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50"/>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51"/>
        <v>0</v>
      </c>
      <c r="AB1046" s="229" t="str">
        <f t="shared" si="152"/>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50"/>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51"/>
        <v>0</v>
      </c>
      <c r="AB1047" s="229" t="str">
        <f t="shared" si="152"/>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50"/>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51"/>
        <v>0</v>
      </c>
      <c r="AB1048" s="229" t="str">
        <f t="shared" si="152"/>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50"/>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51"/>
        <v>0</v>
      </c>
      <c r="AB1049" s="229" t="str">
        <f t="shared" si="152"/>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50"/>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51"/>
        <v>0</v>
      </c>
      <c r="AB1050" s="229" t="str">
        <f t="shared" si="152"/>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50"/>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51"/>
        <v>0</v>
      </c>
      <c r="AB1051" s="229" t="str">
        <f t="shared" si="152"/>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3">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4">IF(AND(C1052="Smelter not listed",OR(LEN(D1052)=0,LEN(E1052)=0)),1,0)</f>
        <v>0</v>
      </c>
      <c r="AB1052" s="229" t="str">
        <f t="shared" ref="AB1052:AB1082" si="155">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3"/>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4"/>
        <v>0</v>
      </c>
      <c r="AB1053" s="229" t="str">
        <f t="shared" si="155"/>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3"/>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4"/>
        <v>0</v>
      </c>
      <c r="AB1054" s="229" t="str">
        <f t="shared" si="155"/>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3"/>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4"/>
        <v>0</v>
      </c>
      <c r="AB1055" s="229" t="str">
        <f t="shared" si="155"/>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3"/>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4"/>
        <v>0</v>
      </c>
      <c r="AB1056" s="229" t="str">
        <f t="shared" si="155"/>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3"/>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4"/>
        <v>0</v>
      </c>
      <c r="AB1057" s="229" t="str">
        <f t="shared" si="155"/>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3"/>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4"/>
        <v>0</v>
      </c>
      <c r="AB1058" s="229" t="str">
        <f t="shared" si="155"/>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3"/>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4"/>
        <v>0</v>
      </c>
      <c r="AB1059" s="229" t="str">
        <f t="shared" si="155"/>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3"/>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4"/>
        <v>0</v>
      </c>
      <c r="AB1060" s="229" t="str">
        <f t="shared" si="155"/>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3"/>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4"/>
        <v>0</v>
      </c>
      <c r="AB1061" s="229" t="str">
        <f t="shared" si="155"/>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3"/>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4"/>
        <v>0</v>
      </c>
      <c r="AB1062" s="229" t="str">
        <f t="shared" si="155"/>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3"/>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4"/>
        <v>0</v>
      </c>
      <c r="AB1063" s="229" t="str">
        <f t="shared" si="155"/>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3"/>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4"/>
        <v>0</v>
      </c>
      <c r="AB1064" s="229" t="str">
        <f t="shared" si="155"/>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3"/>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4"/>
        <v>0</v>
      </c>
      <c r="AB1065" s="229" t="str">
        <f t="shared" si="155"/>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3"/>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4"/>
        <v>0</v>
      </c>
      <c r="AB1066" s="229" t="str">
        <f t="shared" si="155"/>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3"/>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4"/>
        <v>0</v>
      </c>
      <c r="AB1067" s="229" t="str">
        <f t="shared" si="155"/>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3"/>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4"/>
        <v>0</v>
      </c>
      <c r="AB1068" s="229" t="str">
        <f t="shared" si="155"/>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3"/>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4"/>
        <v>0</v>
      </c>
      <c r="AB1069" s="229" t="str">
        <f t="shared" si="155"/>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3"/>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4"/>
        <v>0</v>
      </c>
      <c r="AB1070" s="229" t="str">
        <f t="shared" si="155"/>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3"/>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4"/>
        <v>0</v>
      </c>
      <c r="AB1071" s="229" t="str">
        <f t="shared" si="155"/>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3"/>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4"/>
        <v>0</v>
      </c>
      <c r="AB1072" s="229" t="str">
        <f t="shared" si="155"/>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3"/>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4"/>
        <v>0</v>
      </c>
      <c r="AB1073" s="229" t="str">
        <f t="shared" si="155"/>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3"/>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4"/>
        <v>0</v>
      </c>
      <c r="AB1074" s="229" t="str">
        <f t="shared" si="155"/>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3"/>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4"/>
        <v>0</v>
      </c>
      <c r="AB1075" s="229" t="str">
        <f t="shared" si="155"/>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3"/>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4"/>
        <v>0</v>
      </c>
      <c r="AB1076" s="229" t="str">
        <f t="shared" si="155"/>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3"/>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4"/>
        <v>0</v>
      </c>
      <c r="AB1077" s="229" t="str">
        <f t="shared" si="155"/>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3"/>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4"/>
        <v>0</v>
      </c>
      <c r="AB1078" s="229" t="str">
        <f t="shared" si="155"/>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3"/>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4"/>
        <v>0</v>
      </c>
      <c r="AB1079" s="229" t="str">
        <f t="shared" si="155"/>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3"/>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4"/>
        <v>0</v>
      </c>
      <c r="AB1080" s="229" t="str">
        <f t="shared" si="155"/>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3"/>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4"/>
        <v>0</v>
      </c>
      <c r="AB1081" s="229" t="str">
        <f t="shared" si="155"/>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3"/>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4"/>
        <v>0</v>
      </c>
      <c r="AB1082" s="229" t="str">
        <f t="shared" si="155"/>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6">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7">IF(AND(C1083="Smelter not listed",OR(LEN(D1083)=0,LEN(E1083)=0)),1,0)</f>
        <v>0</v>
      </c>
      <c r="AB1083" s="229" t="str">
        <f t="shared" ref="AB1083" si="158">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9">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60">IF(AND(C1084="Smelter not listed",OR(LEN(D1084)=0,LEN(E1084)=0)),1,0)</f>
        <v>0</v>
      </c>
      <c r="AB1084" s="229" t="str">
        <f t="shared" ref="AB1084:AB1115" si="161">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9"/>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60"/>
        <v>0</v>
      </c>
      <c r="AB1085" s="229" t="str">
        <f t="shared" si="161"/>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9"/>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60"/>
        <v>0</v>
      </c>
      <c r="AB1086" s="229" t="str">
        <f t="shared" si="161"/>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9"/>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60"/>
        <v>0</v>
      </c>
      <c r="AB1087" s="229" t="str">
        <f t="shared" si="161"/>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9"/>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60"/>
        <v>0</v>
      </c>
      <c r="AB1088" s="229" t="str">
        <f t="shared" si="161"/>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9"/>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60"/>
        <v>0</v>
      </c>
      <c r="AB1089" s="229" t="str">
        <f t="shared" si="161"/>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9"/>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60"/>
        <v>0</v>
      </c>
      <c r="AB1090" s="229" t="str">
        <f t="shared" si="161"/>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9"/>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60"/>
        <v>0</v>
      </c>
      <c r="AB1091" s="229" t="str">
        <f t="shared" si="161"/>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9"/>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60"/>
        <v>0</v>
      </c>
      <c r="AB1092" s="229" t="str">
        <f t="shared" si="161"/>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9"/>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60"/>
        <v>0</v>
      </c>
      <c r="AB1093" s="229" t="str">
        <f t="shared" si="161"/>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9"/>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60"/>
        <v>0</v>
      </c>
      <c r="AB1094" s="229" t="str">
        <f t="shared" si="161"/>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9"/>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60"/>
        <v>0</v>
      </c>
      <c r="AB1095" s="229" t="str">
        <f t="shared" si="161"/>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9"/>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60"/>
        <v>0</v>
      </c>
      <c r="AB1096" s="229" t="str">
        <f t="shared" si="161"/>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9"/>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60"/>
        <v>0</v>
      </c>
      <c r="AB1097" s="229" t="str">
        <f t="shared" si="161"/>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9"/>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60"/>
        <v>0</v>
      </c>
      <c r="AB1098" s="229" t="str">
        <f t="shared" si="161"/>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9"/>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60"/>
        <v>0</v>
      </c>
      <c r="AB1099" s="229" t="str">
        <f t="shared" si="161"/>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9"/>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60"/>
        <v>0</v>
      </c>
      <c r="AB1100" s="229" t="str">
        <f t="shared" si="161"/>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9"/>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60"/>
        <v>0</v>
      </c>
      <c r="AB1101" s="229" t="str">
        <f t="shared" si="161"/>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9"/>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60"/>
        <v>0</v>
      </c>
      <c r="AB1102" s="229" t="str">
        <f t="shared" si="161"/>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9"/>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60"/>
        <v>0</v>
      </c>
      <c r="AB1103" s="229" t="str">
        <f t="shared" si="161"/>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9"/>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60"/>
        <v>0</v>
      </c>
      <c r="AB1104" s="229" t="str">
        <f t="shared" si="161"/>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9"/>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60"/>
        <v>0</v>
      </c>
      <c r="AB1105" s="229" t="str">
        <f t="shared" si="161"/>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9"/>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60"/>
        <v>0</v>
      </c>
      <c r="AB1106" s="229" t="str">
        <f t="shared" si="161"/>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9"/>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60"/>
        <v>0</v>
      </c>
      <c r="AB1107" s="229" t="str">
        <f t="shared" si="161"/>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9"/>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60"/>
        <v>0</v>
      </c>
      <c r="AB1108" s="229" t="str">
        <f t="shared" si="161"/>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9"/>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60"/>
        <v>0</v>
      </c>
      <c r="AB1109" s="229" t="str">
        <f t="shared" si="161"/>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9"/>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60"/>
        <v>0</v>
      </c>
      <c r="AB1110" s="229" t="str">
        <f t="shared" si="161"/>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9"/>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60"/>
        <v>0</v>
      </c>
      <c r="AB1111" s="229" t="str">
        <f t="shared" si="161"/>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9"/>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60"/>
        <v>0</v>
      </c>
      <c r="AB1112" s="229" t="str">
        <f t="shared" si="161"/>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9"/>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60"/>
        <v>0</v>
      </c>
      <c r="AB1113" s="229" t="str">
        <f t="shared" si="161"/>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9"/>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60"/>
        <v>0</v>
      </c>
      <c r="AB1114" s="229" t="str">
        <f t="shared" si="161"/>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9"/>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60"/>
        <v>0</v>
      </c>
      <c r="AB1115" s="229" t="str">
        <f t="shared" si="161"/>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62">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3">IF(AND(C1116="Smelter not listed",OR(LEN(D1116)=0,LEN(E1116)=0)),1,0)</f>
        <v>0</v>
      </c>
      <c r="AB1116" s="229" t="str">
        <f t="shared" ref="AB1116:AB1146" si="164">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62"/>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3"/>
        <v>0</v>
      </c>
      <c r="AB1117" s="229" t="str">
        <f t="shared" si="164"/>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62"/>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3"/>
        <v>0</v>
      </c>
      <c r="AB1118" s="229" t="str">
        <f t="shared" si="164"/>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62"/>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3"/>
        <v>0</v>
      </c>
      <c r="AB1119" s="229" t="str">
        <f t="shared" si="164"/>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62"/>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3"/>
        <v>0</v>
      </c>
      <c r="AB1120" s="229" t="str">
        <f t="shared" si="164"/>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62"/>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3"/>
        <v>0</v>
      </c>
      <c r="AB1121" s="229" t="str">
        <f t="shared" si="164"/>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62"/>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3"/>
        <v>0</v>
      </c>
      <c r="AB1122" s="229" t="str">
        <f t="shared" si="164"/>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62"/>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3"/>
        <v>0</v>
      </c>
      <c r="AB1123" s="229" t="str">
        <f t="shared" si="164"/>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62"/>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3"/>
        <v>0</v>
      </c>
      <c r="AB1124" s="229" t="str">
        <f t="shared" si="164"/>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62"/>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3"/>
        <v>0</v>
      </c>
      <c r="AB1125" s="229" t="str">
        <f t="shared" si="164"/>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62"/>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3"/>
        <v>0</v>
      </c>
      <c r="AB1126" s="229" t="str">
        <f t="shared" si="164"/>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62"/>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3"/>
        <v>0</v>
      </c>
      <c r="AB1127" s="229" t="str">
        <f t="shared" si="164"/>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62"/>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3"/>
        <v>0</v>
      </c>
      <c r="AB1128" s="229" t="str">
        <f t="shared" si="164"/>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62"/>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3"/>
        <v>0</v>
      </c>
      <c r="AB1129" s="229" t="str">
        <f t="shared" si="164"/>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62"/>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3"/>
        <v>0</v>
      </c>
      <c r="AB1130" s="229" t="str">
        <f t="shared" si="164"/>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62"/>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3"/>
        <v>0</v>
      </c>
      <c r="AB1131" s="229" t="str">
        <f t="shared" si="164"/>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62"/>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3"/>
        <v>0</v>
      </c>
      <c r="AB1132" s="229" t="str">
        <f t="shared" si="164"/>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62"/>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3"/>
        <v>0</v>
      </c>
      <c r="AB1133" s="229" t="str">
        <f t="shared" si="164"/>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62"/>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3"/>
        <v>0</v>
      </c>
      <c r="AB1134" s="229" t="str">
        <f t="shared" si="164"/>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62"/>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3"/>
        <v>0</v>
      </c>
      <c r="AB1135" s="229" t="str">
        <f t="shared" si="164"/>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62"/>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3"/>
        <v>0</v>
      </c>
      <c r="AB1136" s="229" t="str">
        <f t="shared" si="164"/>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62"/>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3"/>
        <v>0</v>
      </c>
      <c r="AB1137" s="229" t="str">
        <f t="shared" si="164"/>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62"/>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3"/>
        <v>0</v>
      </c>
      <c r="AB1138" s="229" t="str">
        <f t="shared" si="164"/>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62"/>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3"/>
        <v>0</v>
      </c>
      <c r="AB1139" s="229" t="str">
        <f t="shared" si="164"/>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62"/>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3"/>
        <v>0</v>
      </c>
      <c r="AB1140" s="229" t="str">
        <f t="shared" si="164"/>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62"/>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3"/>
        <v>0</v>
      </c>
      <c r="AB1141" s="229" t="str">
        <f t="shared" si="164"/>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2"/>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3"/>
        <v>0</v>
      </c>
      <c r="AB1142" s="229" t="str">
        <f t="shared" si="164"/>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2"/>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3"/>
        <v>0</v>
      </c>
      <c r="AB1143" s="229" t="str">
        <f t="shared" si="164"/>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2"/>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3"/>
        <v>0</v>
      </c>
      <c r="AB1144" s="229" t="str">
        <f t="shared" si="164"/>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2"/>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3"/>
        <v>0</v>
      </c>
      <c r="AB1145" s="229" t="str">
        <f t="shared" si="164"/>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2"/>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3"/>
        <v>0</v>
      </c>
      <c r="AB1146" s="229" t="str">
        <f t="shared" si="164"/>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5">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6">IF(AND(C1147="Smelter not listed",OR(LEN(D1147)=0,LEN(E1147)=0)),1,0)</f>
        <v>0</v>
      </c>
      <c r="AB1147" s="229" t="str">
        <f t="shared" ref="AB1147" si="167">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8">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9">IF(AND(C1148="Smelter not listed",OR(LEN(D1148)=0,LEN(E1148)=0)),1,0)</f>
        <v>0</v>
      </c>
      <c r="AB1148" s="229" t="str">
        <f t="shared" ref="AB1148:AB1179" si="170">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8"/>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9"/>
        <v>0</v>
      </c>
      <c r="AB1149" s="229" t="str">
        <f t="shared" si="170"/>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8"/>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9"/>
        <v>0</v>
      </c>
      <c r="AB1150" s="229" t="str">
        <f t="shared" si="170"/>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8"/>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9"/>
        <v>0</v>
      </c>
      <c r="AB1151" s="229" t="str">
        <f t="shared" si="170"/>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8"/>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9"/>
        <v>0</v>
      </c>
      <c r="AB1152" s="229" t="str">
        <f t="shared" si="170"/>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8"/>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9"/>
        <v>0</v>
      </c>
      <c r="AB1153" s="229" t="str">
        <f t="shared" si="170"/>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8"/>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9"/>
        <v>0</v>
      </c>
      <c r="AB1154" s="229" t="str">
        <f t="shared" si="170"/>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8"/>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9"/>
        <v>0</v>
      </c>
      <c r="AB1155" s="229" t="str">
        <f t="shared" si="170"/>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8"/>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9"/>
        <v>0</v>
      </c>
      <c r="AB1156" s="229" t="str">
        <f t="shared" si="170"/>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8"/>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9"/>
        <v>0</v>
      </c>
      <c r="AB1157" s="229" t="str">
        <f t="shared" si="170"/>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8"/>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9"/>
        <v>0</v>
      </c>
      <c r="AB1158" s="229" t="str">
        <f t="shared" si="170"/>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8"/>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9"/>
        <v>0</v>
      </c>
      <c r="AB1159" s="229" t="str">
        <f t="shared" si="170"/>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8"/>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9"/>
        <v>0</v>
      </c>
      <c r="AB1160" s="229" t="str">
        <f t="shared" si="170"/>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8"/>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9"/>
        <v>0</v>
      </c>
      <c r="AB1161" s="229" t="str">
        <f t="shared" si="170"/>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8"/>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9"/>
        <v>0</v>
      </c>
      <c r="AB1162" s="229" t="str">
        <f t="shared" si="170"/>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8"/>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9"/>
        <v>0</v>
      </c>
      <c r="AB1163" s="229" t="str">
        <f t="shared" si="170"/>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8"/>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9"/>
        <v>0</v>
      </c>
      <c r="AB1164" s="229" t="str">
        <f t="shared" si="170"/>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8"/>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9"/>
        <v>0</v>
      </c>
      <c r="AB1165" s="229" t="str">
        <f t="shared" si="170"/>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8"/>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9"/>
        <v>0</v>
      </c>
      <c r="AB1166" s="229" t="str">
        <f t="shared" si="170"/>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8"/>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9"/>
        <v>0</v>
      </c>
      <c r="AB1167" s="229" t="str">
        <f t="shared" si="170"/>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8"/>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9"/>
        <v>0</v>
      </c>
      <c r="AB1168" s="229" t="str">
        <f t="shared" si="170"/>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8"/>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9"/>
        <v>0</v>
      </c>
      <c r="AB1169" s="229" t="str">
        <f t="shared" si="170"/>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8"/>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9"/>
        <v>0</v>
      </c>
      <c r="AB1170" s="229" t="str">
        <f t="shared" si="170"/>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8"/>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9"/>
        <v>0</v>
      </c>
      <c r="AB1171" s="229" t="str">
        <f t="shared" si="170"/>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8"/>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9"/>
        <v>0</v>
      </c>
      <c r="AB1172" s="229" t="str">
        <f t="shared" si="170"/>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8"/>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9"/>
        <v>0</v>
      </c>
      <c r="AB1173" s="229" t="str">
        <f t="shared" si="170"/>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8"/>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9"/>
        <v>0</v>
      </c>
      <c r="AB1174" s="229" t="str">
        <f t="shared" si="170"/>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8"/>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9"/>
        <v>0</v>
      </c>
      <c r="AB1175" s="229" t="str">
        <f t="shared" si="170"/>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8"/>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9"/>
        <v>0</v>
      </c>
      <c r="AB1176" s="229" t="str">
        <f t="shared" si="170"/>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8"/>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9"/>
        <v>0</v>
      </c>
      <c r="AB1177" s="229" t="str">
        <f t="shared" si="170"/>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8"/>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9"/>
        <v>0</v>
      </c>
      <c r="AB1178" s="229" t="str">
        <f t="shared" si="170"/>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8"/>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9"/>
        <v>0</v>
      </c>
      <c r="AB1179" s="229" t="str">
        <f t="shared" si="170"/>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71">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72">IF(AND(C1180="Smelter not listed",OR(LEN(D1180)=0,LEN(E1180)=0)),1,0)</f>
        <v>0</v>
      </c>
      <c r="AB1180" s="229" t="str">
        <f t="shared" ref="AB1180:AB1210" si="173">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71"/>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72"/>
        <v>0</v>
      </c>
      <c r="AB1181" s="229" t="str">
        <f t="shared" si="173"/>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71"/>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72"/>
        <v>0</v>
      </c>
      <c r="AB1182" s="229" t="str">
        <f t="shared" si="173"/>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71"/>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72"/>
        <v>0</v>
      </c>
      <c r="AB1183" s="229" t="str">
        <f t="shared" si="173"/>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71"/>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72"/>
        <v>0</v>
      </c>
      <c r="AB1184" s="229" t="str">
        <f t="shared" si="173"/>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71"/>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72"/>
        <v>0</v>
      </c>
      <c r="AB1185" s="229" t="str">
        <f t="shared" si="173"/>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71"/>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72"/>
        <v>0</v>
      </c>
      <c r="AB1186" s="229" t="str">
        <f t="shared" si="173"/>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71"/>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72"/>
        <v>0</v>
      </c>
      <c r="AB1187" s="229" t="str">
        <f t="shared" si="173"/>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71"/>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72"/>
        <v>0</v>
      </c>
      <c r="AB1188" s="229" t="str">
        <f t="shared" si="173"/>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71"/>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72"/>
        <v>0</v>
      </c>
      <c r="AB1189" s="229" t="str">
        <f t="shared" si="173"/>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71"/>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72"/>
        <v>0</v>
      </c>
      <c r="AB1190" s="229" t="str">
        <f t="shared" si="173"/>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71"/>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72"/>
        <v>0</v>
      </c>
      <c r="AB1191" s="229" t="str">
        <f t="shared" si="173"/>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71"/>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72"/>
        <v>0</v>
      </c>
      <c r="AB1192" s="229" t="str">
        <f t="shared" si="173"/>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71"/>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72"/>
        <v>0</v>
      </c>
      <c r="AB1193" s="229" t="str">
        <f t="shared" si="173"/>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71"/>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72"/>
        <v>0</v>
      </c>
      <c r="AB1194" s="229" t="str">
        <f t="shared" si="173"/>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71"/>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72"/>
        <v>0</v>
      </c>
      <c r="AB1195" s="229" t="str">
        <f t="shared" si="173"/>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71"/>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72"/>
        <v>0</v>
      </c>
      <c r="AB1196" s="229" t="str">
        <f t="shared" si="173"/>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71"/>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72"/>
        <v>0</v>
      </c>
      <c r="AB1197" s="229" t="str">
        <f t="shared" si="173"/>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71"/>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72"/>
        <v>0</v>
      </c>
      <c r="AB1198" s="229" t="str">
        <f t="shared" si="173"/>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71"/>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72"/>
        <v>0</v>
      </c>
      <c r="AB1199" s="229" t="str">
        <f t="shared" si="173"/>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71"/>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72"/>
        <v>0</v>
      </c>
      <c r="AB1200" s="229" t="str">
        <f t="shared" si="173"/>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71"/>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72"/>
        <v>0</v>
      </c>
      <c r="AB1201" s="229" t="str">
        <f t="shared" si="173"/>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71"/>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72"/>
        <v>0</v>
      </c>
      <c r="AB1202" s="229" t="str">
        <f t="shared" si="173"/>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71"/>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72"/>
        <v>0</v>
      </c>
      <c r="AB1203" s="229" t="str">
        <f t="shared" si="173"/>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71"/>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72"/>
        <v>0</v>
      </c>
      <c r="AB1204" s="229" t="str">
        <f t="shared" si="173"/>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71"/>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72"/>
        <v>0</v>
      </c>
      <c r="AB1205" s="229" t="str">
        <f t="shared" si="173"/>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71"/>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72"/>
        <v>0</v>
      </c>
      <c r="AB1206" s="229" t="str">
        <f t="shared" si="173"/>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71"/>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72"/>
        <v>0</v>
      </c>
      <c r="AB1207" s="229" t="str">
        <f t="shared" si="173"/>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71"/>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72"/>
        <v>0</v>
      </c>
      <c r="AB1208" s="229" t="str">
        <f t="shared" si="173"/>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71"/>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72"/>
        <v>0</v>
      </c>
      <c r="AB1209" s="229" t="str">
        <f t="shared" si="173"/>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71"/>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72"/>
        <v>0</v>
      </c>
      <c r="AB1210" s="229" t="str">
        <f t="shared" si="173"/>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4">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5">IF(AND(C1211="Smelter not listed",OR(LEN(D1211)=0,LEN(E1211)=0)),1,0)</f>
        <v>0</v>
      </c>
      <c r="AB1211" s="229" t="str">
        <f t="shared" ref="AB1211" si="176">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7">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8">IF(AND(C1212="Smelter not listed",OR(LEN(D1212)=0,LEN(E1212)=0)),1,0)</f>
        <v>0</v>
      </c>
      <c r="AB1212" s="229" t="str">
        <f t="shared" ref="AB1212:AB1243" si="179">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7"/>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8"/>
        <v>0</v>
      </c>
      <c r="AB1213" s="229" t="str">
        <f t="shared" si="179"/>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7"/>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8"/>
        <v>0</v>
      </c>
      <c r="AB1214" s="229" t="str">
        <f t="shared" si="179"/>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7"/>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8"/>
        <v>0</v>
      </c>
      <c r="AB1215" s="229" t="str">
        <f t="shared" si="179"/>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7"/>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8"/>
        <v>0</v>
      </c>
      <c r="AB1216" s="229" t="str">
        <f t="shared" si="179"/>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7"/>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8"/>
        <v>0</v>
      </c>
      <c r="AB1217" s="229" t="str">
        <f t="shared" si="179"/>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7"/>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8"/>
        <v>0</v>
      </c>
      <c r="AB1218" s="229" t="str">
        <f t="shared" si="179"/>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7"/>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8"/>
        <v>0</v>
      </c>
      <c r="AB1219" s="229" t="str">
        <f t="shared" si="179"/>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7"/>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8"/>
        <v>0</v>
      </c>
      <c r="AB1220" s="229" t="str">
        <f t="shared" si="179"/>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7"/>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8"/>
        <v>0</v>
      </c>
      <c r="AB1221" s="229" t="str">
        <f t="shared" si="179"/>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7"/>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8"/>
        <v>0</v>
      </c>
      <c r="AB1222" s="229" t="str">
        <f t="shared" si="179"/>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7"/>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8"/>
        <v>0</v>
      </c>
      <c r="AB1223" s="229" t="str">
        <f t="shared" si="179"/>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7"/>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8"/>
        <v>0</v>
      </c>
      <c r="AB1224" s="229" t="str">
        <f t="shared" si="179"/>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7"/>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8"/>
        <v>0</v>
      </c>
      <c r="AB1225" s="229" t="str">
        <f t="shared" si="179"/>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7"/>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8"/>
        <v>0</v>
      </c>
      <c r="AB1226" s="229" t="str">
        <f t="shared" si="179"/>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7"/>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8"/>
        <v>0</v>
      </c>
      <c r="AB1227" s="229" t="str">
        <f t="shared" si="179"/>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7"/>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8"/>
        <v>0</v>
      </c>
      <c r="AB1228" s="229" t="str">
        <f t="shared" si="179"/>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7"/>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8"/>
        <v>0</v>
      </c>
      <c r="AB1229" s="229" t="str">
        <f t="shared" si="179"/>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7"/>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8"/>
        <v>0</v>
      </c>
      <c r="AB1230" s="229" t="str">
        <f t="shared" si="179"/>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7"/>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8"/>
        <v>0</v>
      </c>
      <c r="AB1231" s="229" t="str">
        <f t="shared" si="179"/>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7"/>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8"/>
        <v>0</v>
      </c>
      <c r="AB1232" s="229" t="str">
        <f t="shared" si="179"/>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7"/>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8"/>
        <v>0</v>
      </c>
      <c r="AB1233" s="229" t="str">
        <f t="shared" si="179"/>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7"/>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8"/>
        <v>0</v>
      </c>
      <c r="AB1234" s="229" t="str">
        <f t="shared" si="179"/>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7"/>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8"/>
        <v>0</v>
      </c>
      <c r="AB1235" s="229" t="str">
        <f t="shared" si="179"/>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7"/>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8"/>
        <v>0</v>
      </c>
      <c r="AB1236" s="229" t="str">
        <f t="shared" si="179"/>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7"/>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8"/>
        <v>0</v>
      </c>
      <c r="AB1237" s="229" t="str">
        <f t="shared" si="179"/>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7"/>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8"/>
        <v>0</v>
      </c>
      <c r="AB1238" s="229" t="str">
        <f t="shared" si="179"/>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7"/>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8"/>
        <v>0</v>
      </c>
      <c r="AB1239" s="229" t="str">
        <f t="shared" si="179"/>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7"/>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8"/>
        <v>0</v>
      </c>
      <c r="AB1240" s="229" t="str">
        <f t="shared" si="179"/>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7"/>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8"/>
        <v>0</v>
      </c>
      <c r="AB1241" s="229" t="str">
        <f t="shared" si="179"/>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7"/>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8"/>
        <v>0</v>
      </c>
      <c r="AB1242" s="229" t="str">
        <f t="shared" si="179"/>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7"/>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8"/>
        <v>0</v>
      </c>
      <c r="AB1243" s="229" t="str">
        <f t="shared" si="179"/>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80">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81">IF(AND(C1244="Smelter not listed",OR(LEN(D1244)=0,LEN(E1244)=0)),1,0)</f>
        <v>0</v>
      </c>
      <c r="AB1244" s="229" t="str">
        <f t="shared" ref="AB1244:AB1274" si="182">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80"/>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81"/>
        <v>0</v>
      </c>
      <c r="AB1245" s="229" t="str">
        <f t="shared" si="182"/>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80"/>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81"/>
        <v>0</v>
      </c>
      <c r="AB1246" s="229" t="str">
        <f t="shared" si="182"/>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80"/>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81"/>
        <v>0</v>
      </c>
      <c r="AB1247" s="229" t="str">
        <f t="shared" si="182"/>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80"/>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81"/>
        <v>0</v>
      </c>
      <c r="AB1248" s="229" t="str">
        <f t="shared" si="182"/>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80"/>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81"/>
        <v>0</v>
      </c>
      <c r="AB1249" s="229" t="str">
        <f t="shared" si="182"/>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80"/>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81"/>
        <v>0</v>
      </c>
      <c r="AB1250" s="229" t="str">
        <f t="shared" si="182"/>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80"/>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81"/>
        <v>0</v>
      </c>
      <c r="AB1251" s="229" t="str">
        <f t="shared" si="182"/>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80"/>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81"/>
        <v>0</v>
      </c>
      <c r="AB1252" s="229" t="str">
        <f t="shared" si="182"/>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80"/>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81"/>
        <v>0</v>
      </c>
      <c r="AB1253" s="229" t="str">
        <f t="shared" si="182"/>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80"/>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81"/>
        <v>0</v>
      </c>
      <c r="AB1254" s="229" t="str">
        <f t="shared" si="182"/>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80"/>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81"/>
        <v>0</v>
      </c>
      <c r="AB1255" s="229" t="str">
        <f t="shared" si="182"/>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80"/>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81"/>
        <v>0</v>
      </c>
      <c r="AB1256" s="229" t="str">
        <f t="shared" si="182"/>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80"/>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81"/>
        <v>0</v>
      </c>
      <c r="AB1257" s="229" t="str">
        <f t="shared" si="182"/>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80"/>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81"/>
        <v>0</v>
      </c>
      <c r="AB1258" s="229" t="str">
        <f t="shared" si="182"/>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80"/>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81"/>
        <v>0</v>
      </c>
      <c r="AB1259" s="229" t="str">
        <f t="shared" si="182"/>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80"/>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81"/>
        <v>0</v>
      </c>
      <c r="AB1260" s="229" t="str">
        <f t="shared" si="182"/>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80"/>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81"/>
        <v>0</v>
      </c>
      <c r="AB1261" s="229" t="str">
        <f t="shared" si="182"/>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80"/>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81"/>
        <v>0</v>
      </c>
      <c r="AB1262" s="229" t="str">
        <f t="shared" si="182"/>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80"/>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81"/>
        <v>0</v>
      </c>
      <c r="AB1263" s="229" t="str">
        <f t="shared" si="182"/>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80"/>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81"/>
        <v>0</v>
      </c>
      <c r="AB1264" s="229" t="str">
        <f t="shared" si="182"/>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80"/>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81"/>
        <v>0</v>
      </c>
      <c r="AB1265" s="229" t="str">
        <f t="shared" si="182"/>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80"/>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81"/>
        <v>0</v>
      </c>
      <c r="AB1266" s="229" t="str">
        <f t="shared" si="182"/>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80"/>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81"/>
        <v>0</v>
      </c>
      <c r="AB1267" s="229" t="str">
        <f t="shared" si="182"/>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80"/>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81"/>
        <v>0</v>
      </c>
      <c r="AB1268" s="229" t="str">
        <f t="shared" si="182"/>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80"/>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81"/>
        <v>0</v>
      </c>
      <c r="AB1269" s="229" t="str">
        <f t="shared" si="182"/>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80"/>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81"/>
        <v>0</v>
      </c>
      <c r="AB1270" s="229" t="str">
        <f t="shared" si="182"/>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80"/>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81"/>
        <v>0</v>
      </c>
      <c r="AB1271" s="229" t="str">
        <f t="shared" si="182"/>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80"/>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81"/>
        <v>0</v>
      </c>
      <c r="AB1272" s="229" t="str">
        <f t="shared" si="182"/>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80"/>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81"/>
        <v>0</v>
      </c>
      <c r="AB1273" s="229" t="str">
        <f t="shared" si="182"/>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80"/>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81"/>
        <v>0</v>
      </c>
      <c r="AB1274" s="229" t="str">
        <f t="shared" si="182"/>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3">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4">IF(AND(C1275="Smelter not listed",OR(LEN(D1275)=0,LEN(E1275)=0)),1,0)</f>
        <v>0</v>
      </c>
      <c r="AB1275" s="229" t="str">
        <f t="shared" ref="AB1275" si="185">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6">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7">IF(AND(C1276="Smelter not listed",OR(LEN(D1276)=0,LEN(E1276)=0)),1,0)</f>
        <v>0</v>
      </c>
      <c r="AB1276" s="229" t="str">
        <f t="shared" ref="AB1276:AB1307" si="188">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6"/>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7"/>
        <v>0</v>
      </c>
      <c r="AB1277" s="229" t="str">
        <f t="shared" si="188"/>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6"/>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7"/>
        <v>0</v>
      </c>
      <c r="AB1278" s="229" t="str">
        <f t="shared" si="188"/>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6"/>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7"/>
        <v>0</v>
      </c>
      <c r="AB1279" s="229" t="str">
        <f t="shared" si="188"/>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6"/>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7"/>
        <v>0</v>
      </c>
      <c r="AB1280" s="229" t="str">
        <f t="shared" si="188"/>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6"/>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7"/>
        <v>0</v>
      </c>
      <c r="AB1281" s="229" t="str">
        <f t="shared" si="188"/>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6"/>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7"/>
        <v>0</v>
      </c>
      <c r="AB1282" s="229" t="str">
        <f t="shared" si="188"/>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6"/>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7"/>
        <v>0</v>
      </c>
      <c r="AB1283" s="229" t="str">
        <f t="shared" si="188"/>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6"/>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7"/>
        <v>0</v>
      </c>
      <c r="AB1284" s="229" t="str">
        <f t="shared" si="188"/>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6"/>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7"/>
        <v>0</v>
      </c>
      <c r="AB1285" s="229" t="str">
        <f t="shared" si="188"/>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6"/>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7"/>
        <v>0</v>
      </c>
      <c r="AB1286" s="229" t="str">
        <f t="shared" si="188"/>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6"/>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7"/>
        <v>0</v>
      </c>
      <c r="AB1287" s="229" t="str">
        <f t="shared" si="188"/>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6"/>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7"/>
        <v>0</v>
      </c>
      <c r="AB1288" s="229" t="str">
        <f t="shared" si="188"/>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6"/>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7"/>
        <v>0</v>
      </c>
      <c r="AB1289" s="229" t="str">
        <f t="shared" si="188"/>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6"/>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7"/>
        <v>0</v>
      </c>
      <c r="AB1290" s="229" t="str">
        <f t="shared" si="188"/>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6"/>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7"/>
        <v>0</v>
      </c>
      <c r="AB1291" s="229" t="str">
        <f t="shared" si="188"/>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6"/>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7"/>
        <v>0</v>
      </c>
      <c r="AB1292" s="229" t="str">
        <f t="shared" si="188"/>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6"/>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7"/>
        <v>0</v>
      </c>
      <c r="AB1293" s="229" t="str">
        <f t="shared" si="188"/>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6"/>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7"/>
        <v>0</v>
      </c>
      <c r="AB1294" s="229" t="str">
        <f t="shared" si="188"/>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6"/>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7"/>
        <v>0</v>
      </c>
      <c r="AB1295" s="229" t="str">
        <f t="shared" si="188"/>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6"/>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7"/>
        <v>0</v>
      </c>
      <c r="AB1296" s="229" t="str">
        <f t="shared" si="188"/>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6"/>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7"/>
        <v>0</v>
      </c>
      <c r="AB1297" s="229" t="str">
        <f t="shared" si="188"/>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6"/>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7"/>
        <v>0</v>
      </c>
      <c r="AB1298" s="229" t="str">
        <f t="shared" si="188"/>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6"/>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7"/>
        <v>0</v>
      </c>
      <c r="AB1299" s="229" t="str">
        <f t="shared" si="188"/>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6"/>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7"/>
        <v>0</v>
      </c>
      <c r="AB1300" s="229" t="str">
        <f t="shared" si="188"/>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6"/>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7"/>
        <v>0</v>
      </c>
      <c r="AB1301" s="229" t="str">
        <f t="shared" si="188"/>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6"/>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7"/>
        <v>0</v>
      </c>
      <c r="AB1302" s="229" t="str">
        <f t="shared" si="188"/>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6"/>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7"/>
        <v>0</v>
      </c>
      <c r="AB1303" s="229" t="str">
        <f t="shared" si="188"/>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6"/>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7"/>
        <v>0</v>
      </c>
      <c r="AB1304" s="229" t="str">
        <f t="shared" si="188"/>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6"/>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7"/>
        <v>0</v>
      </c>
      <c r="AB1305" s="229" t="str">
        <f t="shared" si="188"/>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6"/>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7"/>
        <v>0</v>
      </c>
      <c r="AB1306" s="229" t="str">
        <f t="shared" si="188"/>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6"/>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7"/>
        <v>0</v>
      </c>
      <c r="AB1307" s="229" t="str">
        <f t="shared" si="188"/>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9">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90">IF(AND(C1308="Smelter not listed",OR(LEN(D1308)=0,LEN(E1308)=0)),1,0)</f>
        <v>0</v>
      </c>
      <c r="AB1308" s="229" t="str">
        <f t="shared" ref="AB1308:AB1338" si="191">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9"/>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90"/>
        <v>0</v>
      </c>
      <c r="AB1309" s="229" t="str">
        <f t="shared" si="191"/>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9"/>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90"/>
        <v>0</v>
      </c>
      <c r="AB1310" s="229" t="str">
        <f t="shared" si="191"/>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9"/>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90"/>
        <v>0</v>
      </c>
      <c r="AB1311" s="229" t="str">
        <f t="shared" si="191"/>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9"/>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90"/>
        <v>0</v>
      </c>
      <c r="AB1312" s="229" t="str">
        <f t="shared" si="191"/>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9"/>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90"/>
        <v>0</v>
      </c>
      <c r="AB1313" s="229" t="str">
        <f t="shared" si="191"/>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9"/>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90"/>
        <v>0</v>
      </c>
      <c r="AB1314" s="229" t="str">
        <f t="shared" si="191"/>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9"/>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90"/>
        <v>0</v>
      </c>
      <c r="AB1315" s="229" t="str">
        <f t="shared" si="191"/>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9"/>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90"/>
        <v>0</v>
      </c>
      <c r="AB1316" s="229" t="str">
        <f t="shared" si="191"/>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9"/>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90"/>
        <v>0</v>
      </c>
      <c r="AB1317" s="229" t="str">
        <f t="shared" si="191"/>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9"/>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90"/>
        <v>0</v>
      </c>
      <c r="AB1318" s="229" t="str">
        <f t="shared" si="191"/>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9"/>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90"/>
        <v>0</v>
      </c>
      <c r="AB1319" s="229" t="str">
        <f t="shared" si="191"/>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9"/>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90"/>
        <v>0</v>
      </c>
      <c r="AB1320" s="229" t="str">
        <f t="shared" si="191"/>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9"/>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90"/>
        <v>0</v>
      </c>
      <c r="AB1321" s="229" t="str">
        <f t="shared" si="191"/>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9"/>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90"/>
        <v>0</v>
      </c>
      <c r="AB1322" s="229" t="str">
        <f t="shared" si="191"/>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9"/>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90"/>
        <v>0</v>
      </c>
      <c r="AB1323" s="229" t="str">
        <f t="shared" si="191"/>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9"/>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90"/>
        <v>0</v>
      </c>
      <c r="AB1324" s="229" t="str">
        <f t="shared" si="191"/>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9"/>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90"/>
        <v>0</v>
      </c>
      <c r="AB1325" s="229" t="str">
        <f t="shared" si="191"/>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9"/>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90"/>
        <v>0</v>
      </c>
      <c r="AB1326" s="229" t="str">
        <f t="shared" si="191"/>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9"/>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90"/>
        <v>0</v>
      </c>
      <c r="AB1327" s="229" t="str">
        <f t="shared" si="191"/>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9"/>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90"/>
        <v>0</v>
      </c>
      <c r="AB1328" s="229" t="str">
        <f t="shared" si="191"/>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9"/>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90"/>
        <v>0</v>
      </c>
      <c r="AB1329" s="229" t="str">
        <f t="shared" si="191"/>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9"/>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90"/>
        <v>0</v>
      </c>
      <c r="AB1330" s="229" t="str">
        <f t="shared" si="191"/>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9"/>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90"/>
        <v>0</v>
      </c>
      <c r="AB1331" s="229" t="str">
        <f t="shared" si="191"/>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9"/>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90"/>
        <v>0</v>
      </c>
      <c r="AB1332" s="229" t="str">
        <f t="shared" si="191"/>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9"/>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90"/>
        <v>0</v>
      </c>
      <c r="AB1333" s="229" t="str">
        <f t="shared" si="191"/>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9"/>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90"/>
        <v>0</v>
      </c>
      <c r="AB1334" s="229" t="str">
        <f t="shared" si="191"/>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9"/>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90"/>
        <v>0</v>
      </c>
      <c r="AB1335" s="229" t="str">
        <f t="shared" si="191"/>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9"/>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90"/>
        <v>0</v>
      </c>
      <c r="AB1336" s="229" t="str">
        <f t="shared" si="191"/>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9"/>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90"/>
        <v>0</v>
      </c>
      <c r="AB1337" s="229" t="str">
        <f t="shared" si="191"/>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9"/>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90"/>
        <v>0</v>
      </c>
      <c r="AB1338" s="229" t="str">
        <f t="shared" si="191"/>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92">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3">IF(AND(C1339="Smelter not listed",OR(LEN(D1339)=0,LEN(E1339)=0)),1,0)</f>
        <v>0</v>
      </c>
      <c r="AB1339" s="229" t="str">
        <f t="shared" ref="AB1339" si="194">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5">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6">IF(AND(C1340="Smelter not listed",OR(LEN(D1340)=0,LEN(E1340)=0)),1,0)</f>
        <v>0</v>
      </c>
      <c r="AB1340" s="229" t="str">
        <f t="shared" ref="AB1340:AB1371" si="197">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5"/>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6"/>
        <v>0</v>
      </c>
      <c r="AB1341" s="229" t="str">
        <f t="shared" si="197"/>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5"/>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6"/>
        <v>0</v>
      </c>
      <c r="AB1342" s="229" t="str">
        <f t="shared" si="197"/>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5"/>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6"/>
        <v>0</v>
      </c>
      <c r="AB1343" s="229" t="str">
        <f t="shared" si="197"/>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5"/>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6"/>
        <v>0</v>
      </c>
      <c r="AB1344" s="229" t="str">
        <f t="shared" si="197"/>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5"/>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6"/>
        <v>0</v>
      </c>
      <c r="AB1345" s="229" t="str">
        <f t="shared" si="197"/>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5"/>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6"/>
        <v>0</v>
      </c>
      <c r="AB1346" s="229" t="str">
        <f t="shared" si="197"/>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5"/>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6"/>
        <v>0</v>
      </c>
      <c r="AB1347" s="229" t="str">
        <f t="shared" si="197"/>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5"/>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6"/>
        <v>0</v>
      </c>
      <c r="AB1348" s="229" t="str">
        <f t="shared" si="197"/>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5"/>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6"/>
        <v>0</v>
      </c>
      <c r="AB1349" s="229" t="str">
        <f t="shared" si="197"/>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5"/>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6"/>
        <v>0</v>
      </c>
      <c r="AB1350" s="229" t="str">
        <f t="shared" si="197"/>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5"/>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6"/>
        <v>0</v>
      </c>
      <c r="AB1351" s="229" t="str">
        <f t="shared" si="197"/>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5"/>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6"/>
        <v>0</v>
      </c>
      <c r="AB1352" s="229" t="str">
        <f t="shared" si="197"/>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5"/>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6"/>
        <v>0</v>
      </c>
      <c r="AB1353" s="229" t="str">
        <f t="shared" si="197"/>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5"/>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6"/>
        <v>0</v>
      </c>
      <c r="AB1354" s="229" t="str">
        <f t="shared" si="197"/>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5"/>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6"/>
        <v>0</v>
      </c>
      <c r="AB1355" s="229" t="str">
        <f t="shared" si="197"/>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5"/>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6"/>
        <v>0</v>
      </c>
      <c r="AB1356" s="229" t="str">
        <f t="shared" si="197"/>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5"/>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6"/>
        <v>0</v>
      </c>
      <c r="AB1357" s="229" t="str">
        <f t="shared" si="197"/>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5"/>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6"/>
        <v>0</v>
      </c>
      <c r="AB1358" s="229" t="str">
        <f t="shared" si="197"/>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5"/>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6"/>
        <v>0</v>
      </c>
      <c r="AB1359" s="229" t="str">
        <f t="shared" si="197"/>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5"/>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6"/>
        <v>0</v>
      </c>
      <c r="AB1360" s="229" t="str">
        <f t="shared" si="197"/>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5"/>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6"/>
        <v>0</v>
      </c>
      <c r="AB1361" s="229" t="str">
        <f t="shared" si="197"/>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5"/>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6"/>
        <v>0</v>
      </c>
      <c r="AB1362" s="229" t="str">
        <f t="shared" si="197"/>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5"/>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6"/>
        <v>0</v>
      </c>
      <c r="AB1363" s="229" t="str">
        <f t="shared" si="197"/>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5"/>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6"/>
        <v>0</v>
      </c>
      <c r="AB1364" s="229" t="str">
        <f t="shared" si="197"/>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5"/>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6"/>
        <v>0</v>
      </c>
      <c r="AB1365" s="229" t="str">
        <f t="shared" si="197"/>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5"/>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6"/>
        <v>0</v>
      </c>
      <c r="AB1366" s="229" t="str">
        <f t="shared" si="197"/>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5"/>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6"/>
        <v>0</v>
      </c>
      <c r="AB1367" s="229" t="str">
        <f t="shared" si="197"/>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5"/>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6"/>
        <v>0</v>
      </c>
      <c r="AB1368" s="229" t="str">
        <f t="shared" si="197"/>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5"/>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6"/>
        <v>0</v>
      </c>
      <c r="AB1369" s="229" t="str">
        <f t="shared" si="197"/>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5"/>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6"/>
        <v>0</v>
      </c>
      <c r="AB1370" s="229" t="str">
        <f t="shared" si="197"/>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5"/>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6"/>
        <v>0</v>
      </c>
      <c r="AB1371" s="229" t="str">
        <f t="shared" si="197"/>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8">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9">IF(AND(C1372="Smelter not listed",OR(LEN(D1372)=0,LEN(E1372)=0)),1,0)</f>
        <v>0</v>
      </c>
      <c r="AB1372" s="229" t="str">
        <f t="shared" ref="AB1372:AB1402" si="200">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8"/>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9"/>
        <v>0</v>
      </c>
      <c r="AB1373" s="229" t="str">
        <f t="shared" si="200"/>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8"/>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9"/>
        <v>0</v>
      </c>
      <c r="AB1374" s="229" t="str">
        <f t="shared" si="200"/>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8"/>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9"/>
        <v>0</v>
      </c>
      <c r="AB1375" s="229" t="str">
        <f t="shared" si="200"/>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8"/>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9"/>
        <v>0</v>
      </c>
      <c r="AB1376" s="229" t="str">
        <f t="shared" si="200"/>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8"/>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9"/>
        <v>0</v>
      </c>
      <c r="AB1377" s="229" t="str">
        <f t="shared" si="200"/>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8"/>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9"/>
        <v>0</v>
      </c>
      <c r="AB1378" s="229" t="str">
        <f t="shared" si="200"/>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8"/>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9"/>
        <v>0</v>
      </c>
      <c r="AB1379" s="229" t="str">
        <f t="shared" si="200"/>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8"/>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9"/>
        <v>0</v>
      </c>
      <c r="AB1380" s="229" t="str">
        <f t="shared" si="200"/>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8"/>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9"/>
        <v>0</v>
      </c>
      <c r="AB1381" s="229" t="str">
        <f t="shared" si="200"/>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8"/>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9"/>
        <v>0</v>
      </c>
      <c r="AB1382" s="229" t="str">
        <f t="shared" si="200"/>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8"/>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9"/>
        <v>0</v>
      </c>
      <c r="AB1383" s="229" t="str">
        <f t="shared" si="200"/>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8"/>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9"/>
        <v>0</v>
      </c>
      <c r="AB1384" s="229" t="str">
        <f t="shared" si="200"/>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8"/>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9"/>
        <v>0</v>
      </c>
      <c r="AB1385" s="229" t="str">
        <f t="shared" si="200"/>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8"/>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9"/>
        <v>0</v>
      </c>
      <c r="AB1386" s="229" t="str">
        <f t="shared" si="200"/>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8"/>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9"/>
        <v>0</v>
      </c>
      <c r="AB1387" s="229" t="str">
        <f t="shared" si="200"/>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8"/>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9"/>
        <v>0</v>
      </c>
      <c r="AB1388" s="229" t="str">
        <f t="shared" si="200"/>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8"/>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9"/>
        <v>0</v>
      </c>
      <c r="AB1389" s="229" t="str">
        <f t="shared" si="200"/>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8"/>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9"/>
        <v>0</v>
      </c>
      <c r="AB1390" s="229" t="str">
        <f t="shared" si="200"/>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8"/>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9"/>
        <v>0</v>
      </c>
      <c r="AB1391" s="229" t="str">
        <f t="shared" si="200"/>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8"/>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9"/>
        <v>0</v>
      </c>
      <c r="AB1392" s="229" t="str">
        <f t="shared" si="200"/>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8"/>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9"/>
        <v>0</v>
      </c>
      <c r="AB1393" s="229" t="str">
        <f t="shared" si="200"/>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8"/>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9"/>
        <v>0</v>
      </c>
      <c r="AB1394" s="229" t="str">
        <f t="shared" si="200"/>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8"/>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9"/>
        <v>0</v>
      </c>
      <c r="AB1395" s="229" t="str">
        <f t="shared" si="200"/>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8"/>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9"/>
        <v>0</v>
      </c>
      <c r="AB1396" s="229" t="str">
        <f t="shared" si="200"/>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8"/>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9"/>
        <v>0</v>
      </c>
      <c r="AB1397" s="229" t="str">
        <f t="shared" si="200"/>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8"/>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9"/>
        <v>0</v>
      </c>
      <c r="AB1398" s="229" t="str">
        <f t="shared" si="200"/>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8"/>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9"/>
        <v>0</v>
      </c>
      <c r="AB1399" s="229" t="str">
        <f t="shared" si="200"/>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8"/>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9"/>
        <v>0</v>
      </c>
      <c r="AB1400" s="229" t="str">
        <f t="shared" si="200"/>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8"/>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9"/>
        <v>0</v>
      </c>
      <c r="AB1401" s="229" t="str">
        <f t="shared" si="200"/>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8"/>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9"/>
        <v>0</v>
      </c>
      <c r="AB1402" s="229" t="str">
        <f t="shared" si="200"/>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201">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202">IF(AND(C1403="Smelter not listed",OR(LEN(D1403)=0,LEN(E1403)=0)),1,0)</f>
        <v>0</v>
      </c>
      <c r="AB1403" s="229" t="str">
        <f t="shared" ref="AB1403" si="203">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4">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5">IF(AND(C1404="Smelter not listed",OR(LEN(D1404)=0,LEN(E1404)=0)),1,0)</f>
        <v>0</v>
      </c>
      <c r="AB1404" s="229" t="str">
        <f t="shared" ref="AB1404:AB1435" si="206">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4"/>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5"/>
        <v>0</v>
      </c>
      <c r="AB1405" s="229" t="str">
        <f t="shared" si="206"/>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4"/>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5"/>
        <v>0</v>
      </c>
      <c r="AB1406" s="229" t="str">
        <f t="shared" si="206"/>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4"/>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5"/>
        <v>0</v>
      </c>
      <c r="AB1407" s="229" t="str">
        <f t="shared" si="206"/>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4"/>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5"/>
        <v>0</v>
      </c>
      <c r="AB1408" s="229" t="str">
        <f t="shared" si="206"/>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4"/>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5"/>
        <v>0</v>
      </c>
      <c r="AB1409" s="229" t="str">
        <f t="shared" si="206"/>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4"/>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5"/>
        <v>0</v>
      </c>
      <c r="AB1410" s="229" t="str">
        <f t="shared" si="206"/>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4"/>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5"/>
        <v>0</v>
      </c>
      <c r="AB1411" s="229" t="str">
        <f t="shared" si="206"/>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4"/>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5"/>
        <v>0</v>
      </c>
      <c r="AB1412" s="229" t="str">
        <f t="shared" si="206"/>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4"/>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5"/>
        <v>0</v>
      </c>
      <c r="AB1413" s="229" t="str">
        <f t="shared" si="206"/>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4"/>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5"/>
        <v>0</v>
      </c>
      <c r="AB1414" s="229" t="str">
        <f t="shared" si="206"/>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4"/>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5"/>
        <v>0</v>
      </c>
      <c r="AB1415" s="229" t="str">
        <f t="shared" si="206"/>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4"/>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5"/>
        <v>0</v>
      </c>
      <c r="AB1416" s="229" t="str">
        <f t="shared" si="206"/>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4"/>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5"/>
        <v>0</v>
      </c>
      <c r="AB1417" s="229" t="str">
        <f t="shared" si="206"/>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4"/>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5"/>
        <v>0</v>
      </c>
      <c r="AB1418" s="229" t="str">
        <f t="shared" si="206"/>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4"/>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5"/>
        <v>0</v>
      </c>
      <c r="AB1419" s="229" t="str">
        <f t="shared" si="206"/>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4"/>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5"/>
        <v>0</v>
      </c>
      <c r="AB1420" s="229" t="str">
        <f t="shared" si="206"/>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4"/>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5"/>
        <v>0</v>
      </c>
      <c r="AB1421" s="229" t="str">
        <f t="shared" si="206"/>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4"/>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5"/>
        <v>0</v>
      </c>
      <c r="AB1422" s="229" t="str">
        <f t="shared" si="206"/>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4"/>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5"/>
        <v>0</v>
      </c>
      <c r="AB1423" s="229" t="str">
        <f t="shared" si="206"/>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4"/>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5"/>
        <v>0</v>
      </c>
      <c r="AB1424" s="229" t="str">
        <f t="shared" si="206"/>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4"/>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5"/>
        <v>0</v>
      </c>
      <c r="AB1425" s="229" t="str">
        <f t="shared" si="206"/>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4"/>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5"/>
        <v>0</v>
      </c>
      <c r="AB1426" s="229" t="str">
        <f t="shared" si="206"/>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4"/>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5"/>
        <v>0</v>
      </c>
      <c r="AB1427" s="229" t="str">
        <f t="shared" si="206"/>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4"/>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5"/>
        <v>0</v>
      </c>
      <c r="AB1428" s="229" t="str">
        <f t="shared" si="206"/>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4"/>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5"/>
        <v>0</v>
      </c>
      <c r="AB1429" s="229" t="str">
        <f t="shared" si="206"/>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4"/>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5"/>
        <v>0</v>
      </c>
      <c r="AB1430" s="229" t="str">
        <f t="shared" si="206"/>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4"/>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5"/>
        <v>0</v>
      </c>
      <c r="AB1431" s="229" t="str">
        <f t="shared" si="206"/>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4"/>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5"/>
        <v>0</v>
      </c>
      <c r="AB1432" s="229" t="str">
        <f t="shared" si="206"/>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4"/>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5"/>
        <v>0</v>
      </c>
      <c r="AB1433" s="229" t="str">
        <f t="shared" si="206"/>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4"/>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5"/>
        <v>0</v>
      </c>
      <c r="AB1434" s="229" t="str">
        <f t="shared" si="206"/>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4"/>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5"/>
        <v>0</v>
      </c>
      <c r="AB1435" s="229" t="str">
        <f t="shared" si="206"/>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7">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8">IF(AND(C1436="Smelter not listed",OR(LEN(D1436)=0,LEN(E1436)=0)),1,0)</f>
        <v>0</v>
      </c>
      <c r="AB1436" s="229" t="str">
        <f t="shared" ref="AB1436:AB1466" si="209">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7"/>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8"/>
        <v>0</v>
      </c>
      <c r="AB1437" s="229" t="str">
        <f t="shared" si="209"/>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7"/>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8"/>
        <v>0</v>
      </c>
      <c r="AB1438" s="229" t="str">
        <f t="shared" si="209"/>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7"/>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8"/>
        <v>0</v>
      </c>
      <c r="AB1439" s="229" t="str">
        <f t="shared" si="209"/>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7"/>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8"/>
        <v>0</v>
      </c>
      <c r="AB1440" s="229" t="str">
        <f t="shared" si="209"/>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7"/>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8"/>
        <v>0</v>
      </c>
      <c r="AB1441" s="229" t="str">
        <f t="shared" si="209"/>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7"/>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8"/>
        <v>0</v>
      </c>
      <c r="AB1442" s="229" t="str">
        <f t="shared" si="209"/>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7"/>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8"/>
        <v>0</v>
      </c>
      <c r="AB1443" s="229" t="str">
        <f t="shared" si="209"/>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7"/>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8"/>
        <v>0</v>
      </c>
      <c r="AB1444" s="229" t="str">
        <f t="shared" si="209"/>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7"/>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8"/>
        <v>0</v>
      </c>
      <c r="AB1445" s="229" t="str">
        <f t="shared" si="209"/>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7"/>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8"/>
        <v>0</v>
      </c>
      <c r="AB1446" s="229" t="str">
        <f t="shared" si="209"/>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7"/>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8"/>
        <v>0</v>
      </c>
      <c r="AB1447" s="229" t="str">
        <f t="shared" si="209"/>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7"/>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8"/>
        <v>0</v>
      </c>
      <c r="AB1448" s="229" t="str">
        <f t="shared" si="209"/>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7"/>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8"/>
        <v>0</v>
      </c>
      <c r="AB1449" s="229" t="str">
        <f t="shared" si="209"/>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7"/>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8"/>
        <v>0</v>
      </c>
      <c r="AB1450" s="229" t="str">
        <f t="shared" si="209"/>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7"/>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8"/>
        <v>0</v>
      </c>
      <c r="AB1451" s="229" t="str">
        <f t="shared" si="209"/>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7"/>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8"/>
        <v>0</v>
      </c>
      <c r="AB1452" s="229" t="str">
        <f t="shared" si="209"/>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7"/>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8"/>
        <v>0</v>
      </c>
      <c r="AB1453" s="229" t="str">
        <f t="shared" si="209"/>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7"/>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8"/>
        <v>0</v>
      </c>
      <c r="AB1454" s="229" t="str">
        <f t="shared" si="209"/>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7"/>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8"/>
        <v>0</v>
      </c>
      <c r="AB1455" s="229" t="str">
        <f t="shared" si="209"/>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7"/>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8"/>
        <v>0</v>
      </c>
      <c r="AB1456" s="229" t="str">
        <f t="shared" si="209"/>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7"/>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8"/>
        <v>0</v>
      </c>
      <c r="AB1457" s="229" t="str">
        <f t="shared" si="209"/>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7"/>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8"/>
        <v>0</v>
      </c>
      <c r="AB1458" s="229" t="str">
        <f t="shared" si="209"/>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7"/>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8"/>
        <v>0</v>
      </c>
      <c r="AB1459" s="229" t="str">
        <f t="shared" si="209"/>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7"/>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8"/>
        <v>0</v>
      </c>
      <c r="AB1460" s="229" t="str">
        <f t="shared" si="209"/>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7"/>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8"/>
        <v>0</v>
      </c>
      <c r="AB1461" s="229" t="str">
        <f t="shared" si="209"/>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7"/>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8"/>
        <v>0</v>
      </c>
      <c r="AB1462" s="229" t="str">
        <f t="shared" si="209"/>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7"/>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8"/>
        <v>0</v>
      </c>
      <c r="AB1463" s="229" t="str">
        <f t="shared" si="209"/>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7"/>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8"/>
        <v>0</v>
      </c>
      <c r="AB1464" s="229" t="str">
        <f t="shared" si="209"/>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7"/>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8"/>
        <v>0</v>
      </c>
      <c r="AB1465" s="229" t="str">
        <f t="shared" si="209"/>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7"/>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8"/>
        <v>0</v>
      </c>
      <c r="AB1466" s="229" t="str">
        <f t="shared" si="209"/>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10">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11">IF(AND(C1467="Smelter not listed",OR(LEN(D1467)=0,LEN(E1467)=0)),1,0)</f>
        <v>0</v>
      </c>
      <c r="AB1467" s="229" t="str">
        <f t="shared" ref="AB1467" si="212">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3">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4">IF(AND(C1468="Smelter not listed",OR(LEN(D1468)=0,LEN(E1468)=0)),1,0)</f>
        <v>0</v>
      </c>
      <c r="AB1468" s="229" t="str">
        <f t="shared" ref="AB1468:AB1499" si="215">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3"/>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4"/>
        <v>0</v>
      </c>
      <c r="AB1469" s="229" t="str">
        <f t="shared" si="215"/>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3"/>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4"/>
        <v>0</v>
      </c>
      <c r="AB1470" s="229" t="str">
        <f t="shared" si="215"/>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3"/>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4"/>
        <v>0</v>
      </c>
      <c r="AB1471" s="229" t="str">
        <f t="shared" si="215"/>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3"/>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4"/>
        <v>0</v>
      </c>
      <c r="AB1472" s="229" t="str">
        <f t="shared" si="215"/>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3"/>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4"/>
        <v>0</v>
      </c>
      <c r="AB1473" s="229" t="str">
        <f t="shared" si="215"/>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3"/>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4"/>
        <v>0</v>
      </c>
      <c r="AB1474" s="229" t="str">
        <f t="shared" si="215"/>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3"/>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4"/>
        <v>0</v>
      </c>
      <c r="AB1475" s="229" t="str">
        <f t="shared" si="215"/>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3"/>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4"/>
        <v>0</v>
      </c>
      <c r="AB1476" s="229" t="str">
        <f t="shared" si="215"/>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3"/>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4"/>
        <v>0</v>
      </c>
      <c r="AB1477" s="229" t="str">
        <f t="shared" si="215"/>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3"/>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4"/>
        <v>0</v>
      </c>
      <c r="AB1478" s="229" t="str">
        <f t="shared" si="215"/>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3"/>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4"/>
        <v>0</v>
      </c>
      <c r="AB1479" s="229" t="str">
        <f t="shared" si="215"/>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3"/>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4"/>
        <v>0</v>
      </c>
      <c r="AB1480" s="229" t="str">
        <f t="shared" si="215"/>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3"/>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4"/>
        <v>0</v>
      </c>
      <c r="AB1481" s="229" t="str">
        <f t="shared" si="215"/>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3"/>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4"/>
        <v>0</v>
      </c>
      <c r="AB1482" s="229" t="str">
        <f t="shared" si="215"/>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3"/>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4"/>
        <v>0</v>
      </c>
      <c r="AB1483" s="229" t="str">
        <f t="shared" si="215"/>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3"/>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4"/>
        <v>0</v>
      </c>
      <c r="AB1484" s="229" t="str">
        <f t="shared" si="215"/>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3"/>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4"/>
        <v>0</v>
      </c>
      <c r="AB1485" s="229" t="str">
        <f t="shared" si="215"/>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3"/>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4"/>
        <v>0</v>
      </c>
      <c r="AB1486" s="229" t="str">
        <f t="shared" si="215"/>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3"/>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4"/>
        <v>0</v>
      </c>
      <c r="AB1487" s="229" t="str">
        <f t="shared" si="215"/>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3"/>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4"/>
        <v>0</v>
      </c>
      <c r="AB1488" s="229" t="str">
        <f t="shared" si="215"/>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3"/>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4"/>
        <v>0</v>
      </c>
      <c r="AB1489" s="229" t="str">
        <f t="shared" si="215"/>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3"/>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4"/>
        <v>0</v>
      </c>
      <c r="AB1490" s="229" t="str">
        <f t="shared" si="215"/>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3"/>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4"/>
        <v>0</v>
      </c>
      <c r="AB1491" s="229" t="str">
        <f t="shared" si="215"/>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3"/>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4"/>
        <v>0</v>
      </c>
      <c r="AB1492" s="229" t="str">
        <f t="shared" si="215"/>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3"/>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4"/>
        <v>0</v>
      </c>
      <c r="AB1493" s="229" t="str">
        <f t="shared" si="215"/>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3"/>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4"/>
        <v>0</v>
      </c>
      <c r="AB1494" s="229" t="str">
        <f t="shared" si="215"/>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3"/>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4"/>
        <v>0</v>
      </c>
      <c r="AB1495" s="229" t="str">
        <f t="shared" si="215"/>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3"/>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4"/>
        <v>0</v>
      </c>
      <c r="AB1496" s="229" t="str">
        <f t="shared" si="215"/>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3"/>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4"/>
        <v>0</v>
      </c>
      <c r="AB1497" s="229" t="str">
        <f t="shared" si="215"/>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3"/>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4"/>
        <v>0</v>
      </c>
      <c r="AB1498" s="229" t="str">
        <f t="shared" si="215"/>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3"/>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4"/>
        <v>0</v>
      </c>
      <c r="AB1499" s="229" t="str">
        <f t="shared" si="215"/>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6">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7">IF(AND(C1500="Smelter not listed",OR(LEN(D1500)=0,LEN(E1500)=0)),1,0)</f>
        <v>0</v>
      </c>
      <c r="AB1500" s="229" t="str">
        <f t="shared" ref="AB1500:AB1530" si="218">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6"/>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7"/>
        <v>0</v>
      </c>
      <c r="AB1501" s="229" t="str">
        <f t="shared" si="218"/>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6"/>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7"/>
        <v>0</v>
      </c>
      <c r="AB1502" s="229" t="str">
        <f t="shared" si="218"/>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6"/>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7"/>
        <v>0</v>
      </c>
      <c r="AB1503" s="229" t="str">
        <f t="shared" si="218"/>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6"/>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7"/>
        <v>0</v>
      </c>
      <c r="AB1504" s="229" t="str">
        <f t="shared" si="218"/>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6"/>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7"/>
        <v>0</v>
      </c>
      <c r="AB1505" s="229" t="str">
        <f t="shared" si="218"/>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6"/>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7"/>
        <v>0</v>
      </c>
      <c r="AB1506" s="229" t="str">
        <f t="shared" si="218"/>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6"/>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7"/>
        <v>0</v>
      </c>
      <c r="AB1507" s="229" t="str">
        <f t="shared" si="218"/>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6"/>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7"/>
        <v>0</v>
      </c>
      <c r="AB1508" s="229" t="str">
        <f t="shared" si="218"/>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6"/>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7"/>
        <v>0</v>
      </c>
      <c r="AB1509" s="229" t="str">
        <f t="shared" si="218"/>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6"/>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7"/>
        <v>0</v>
      </c>
      <c r="AB1510" s="229" t="str">
        <f t="shared" si="218"/>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6"/>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7"/>
        <v>0</v>
      </c>
      <c r="AB1511" s="229" t="str">
        <f t="shared" si="218"/>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6"/>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7"/>
        <v>0</v>
      </c>
      <c r="AB1512" s="229" t="str">
        <f t="shared" si="218"/>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6"/>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7"/>
        <v>0</v>
      </c>
      <c r="AB1513" s="229" t="str">
        <f t="shared" si="218"/>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6"/>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7"/>
        <v>0</v>
      </c>
      <c r="AB1514" s="229" t="str">
        <f t="shared" si="218"/>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6"/>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7"/>
        <v>0</v>
      </c>
      <c r="AB1515" s="229" t="str">
        <f t="shared" si="218"/>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6"/>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7"/>
        <v>0</v>
      </c>
      <c r="AB1516" s="229" t="str">
        <f t="shared" si="218"/>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6"/>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7"/>
        <v>0</v>
      </c>
      <c r="AB1517" s="229" t="str">
        <f t="shared" si="218"/>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6"/>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7"/>
        <v>0</v>
      </c>
      <c r="AB1518" s="229" t="str">
        <f t="shared" si="218"/>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6"/>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7"/>
        <v>0</v>
      </c>
      <c r="AB1519" s="229" t="str">
        <f t="shared" si="218"/>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6"/>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7"/>
        <v>0</v>
      </c>
      <c r="AB1520" s="229" t="str">
        <f t="shared" si="218"/>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6"/>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7"/>
        <v>0</v>
      </c>
      <c r="AB1521" s="229" t="str">
        <f t="shared" si="218"/>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6"/>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7"/>
        <v>0</v>
      </c>
      <c r="AB1522" s="229" t="str">
        <f t="shared" si="218"/>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6"/>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7"/>
        <v>0</v>
      </c>
      <c r="AB1523" s="229" t="str">
        <f t="shared" si="218"/>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6"/>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7"/>
        <v>0</v>
      </c>
      <c r="AB1524" s="229" t="str">
        <f t="shared" si="218"/>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6"/>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7"/>
        <v>0</v>
      </c>
      <c r="AB1525" s="229" t="str">
        <f t="shared" si="218"/>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6"/>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7"/>
        <v>0</v>
      </c>
      <c r="AB1526" s="229" t="str">
        <f t="shared" si="218"/>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6"/>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7"/>
        <v>0</v>
      </c>
      <c r="AB1527" s="229" t="str">
        <f t="shared" si="218"/>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6"/>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7"/>
        <v>0</v>
      </c>
      <c r="AB1528" s="229" t="str">
        <f t="shared" si="218"/>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6"/>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7"/>
        <v>0</v>
      </c>
      <c r="AB1529" s="229" t="str">
        <f t="shared" si="218"/>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6"/>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7"/>
        <v>0</v>
      </c>
      <c r="AB1530" s="229" t="str">
        <f t="shared" si="218"/>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9">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20">IF(AND(C1531="Smelter not listed",OR(LEN(D1531)=0,LEN(E1531)=0)),1,0)</f>
        <v>0</v>
      </c>
      <c r="AB1531" s="229" t="str">
        <f t="shared" ref="AB1531" si="221">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22">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3">IF(AND(C1532="Smelter not listed",OR(LEN(D1532)=0,LEN(E1532)=0)),1,0)</f>
        <v>0</v>
      </c>
      <c r="AB1532" s="229" t="str">
        <f t="shared" ref="AB1532:AB1563" si="224">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22"/>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3"/>
        <v>0</v>
      </c>
      <c r="AB1533" s="229" t="str">
        <f t="shared" si="224"/>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22"/>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3"/>
        <v>0</v>
      </c>
      <c r="AB1534" s="229" t="str">
        <f t="shared" si="224"/>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22"/>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3"/>
        <v>0</v>
      </c>
      <c r="AB1535" s="229" t="str">
        <f t="shared" si="224"/>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22"/>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3"/>
        <v>0</v>
      </c>
      <c r="AB1536" s="229" t="str">
        <f t="shared" si="224"/>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22"/>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3"/>
        <v>0</v>
      </c>
      <c r="AB1537" s="229" t="str">
        <f t="shared" si="224"/>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22"/>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3"/>
        <v>0</v>
      </c>
      <c r="AB1538" s="229" t="str">
        <f t="shared" si="224"/>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22"/>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3"/>
        <v>0</v>
      </c>
      <c r="AB1539" s="229" t="str">
        <f t="shared" si="224"/>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22"/>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3"/>
        <v>0</v>
      </c>
      <c r="AB1540" s="229" t="str">
        <f t="shared" si="224"/>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22"/>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3"/>
        <v>0</v>
      </c>
      <c r="AB1541" s="229" t="str">
        <f t="shared" si="224"/>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22"/>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3"/>
        <v>0</v>
      </c>
      <c r="AB1542" s="229" t="str">
        <f t="shared" si="224"/>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22"/>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3"/>
        <v>0</v>
      </c>
      <c r="AB1543" s="229" t="str">
        <f t="shared" si="224"/>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22"/>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3"/>
        <v>0</v>
      </c>
      <c r="AB1544" s="229" t="str">
        <f t="shared" si="224"/>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22"/>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3"/>
        <v>0</v>
      </c>
      <c r="AB1545" s="229" t="str">
        <f t="shared" si="224"/>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22"/>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3"/>
        <v>0</v>
      </c>
      <c r="AB1546" s="229" t="str">
        <f t="shared" si="224"/>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22"/>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3"/>
        <v>0</v>
      </c>
      <c r="AB1547" s="229" t="str">
        <f t="shared" si="224"/>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22"/>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3"/>
        <v>0</v>
      </c>
      <c r="AB1548" s="229" t="str">
        <f t="shared" si="224"/>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22"/>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3"/>
        <v>0</v>
      </c>
      <c r="AB1549" s="229" t="str">
        <f t="shared" si="224"/>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22"/>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3"/>
        <v>0</v>
      </c>
      <c r="AB1550" s="229" t="str">
        <f t="shared" si="224"/>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22"/>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3"/>
        <v>0</v>
      </c>
      <c r="AB1551" s="229" t="str">
        <f t="shared" si="224"/>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22"/>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3"/>
        <v>0</v>
      </c>
      <c r="AB1552" s="229" t="str">
        <f t="shared" si="224"/>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22"/>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3"/>
        <v>0</v>
      </c>
      <c r="AB1553" s="229" t="str">
        <f t="shared" si="224"/>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22"/>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3"/>
        <v>0</v>
      </c>
      <c r="AB1554" s="229" t="str">
        <f t="shared" si="224"/>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22"/>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3"/>
        <v>0</v>
      </c>
      <c r="AB1555" s="229" t="str">
        <f t="shared" si="224"/>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22"/>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3"/>
        <v>0</v>
      </c>
      <c r="AB1556" s="229" t="str">
        <f t="shared" si="224"/>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22"/>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3"/>
        <v>0</v>
      </c>
      <c r="AB1557" s="229" t="str">
        <f t="shared" si="224"/>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22"/>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3"/>
        <v>0</v>
      </c>
      <c r="AB1558" s="229" t="str">
        <f t="shared" si="224"/>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2"/>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3"/>
        <v>0</v>
      </c>
      <c r="AB1559" s="229" t="str">
        <f t="shared" si="224"/>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2"/>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3"/>
        <v>0</v>
      </c>
      <c r="AB1560" s="229" t="str">
        <f t="shared" si="224"/>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2"/>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3"/>
        <v>0</v>
      </c>
      <c r="AB1561" s="229" t="str">
        <f t="shared" si="224"/>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2"/>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3"/>
        <v>0</v>
      </c>
      <c r="AB1562" s="229" t="str">
        <f t="shared" si="224"/>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2"/>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3"/>
        <v>0</v>
      </c>
      <c r="AB1563" s="229" t="str">
        <f t="shared" si="224"/>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5">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6">IF(AND(C1564="Smelter not listed",OR(LEN(D1564)=0,LEN(E1564)=0)),1,0)</f>
        <v>0</v>
      </c>
      <c r="AB1564" s="229" t="str">
        <f t="shared" ref="AB1564:AB1594" si="227">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5"/>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6"/>
        <v>0</v>
      </c>
      <c r="AB1565" s="229" t="str">
        <f t="shared" si="227"/>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5"/>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6"/>
        <v>0</v>
      </c>
      <c r="AB1566" s="229" t="str">
        <f t="shared" si="227"/>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5"/>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6"/>
        <v>0</v>
      </c>
      <c r="AB1567" s="229" t="str">
        <f t="shared" si="227"/>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5"/>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6"/>
        <v>0</v>
      </c>
      <c r="AB1568" s="229" t="str">
        <f t="shared" si="227"/>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5"/>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6"/>
        <v>0</v>
      </c>
      <c r="AB1569" s="229" t="str">
        <f t="shared" si="227"/>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5"/>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6"/>
        <v>0</v>
      </c>
      <c r="AB1570" s="229" t="str">
        <f t="shared" si="227"/>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5"/>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6"/>
        <v>0</v>
      </c>
      <c r="AB1571" s="229" t="str">
        <f t="shared" si="227"/>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5"/>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6"/>
        <v>0</v>
      </c>
      <c r="AB1572" s="229" t="str">
        <f t="shared" si="227"/>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5"/>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6"/>
        <v>0</v>
      </c>
      <c r="AB1573" s="229" t="str">
        <f t="shared" si="227"/>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5"/>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6"/>
        <v>0</v>
      </c>
      <c r="AB1574" s="229" t="str">
        <f t="shared" si="227"/>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5"/>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6"/>
        <v>0</v>
      </c>
      <c r="AB1575" s="229" t="str">
        <f t="shared" si="227"/>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5"/>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6"/>
        <v>0</v>
      </c>
      <c r="AB1576" s="229" t="str">
        <f t="shared" si="227"/>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5"/>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6"/>
        <v>0</v>
      </c>
      <c r="AB1577" s="229" t="str">
        <f t="shared" si="227"/>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5"/>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6"/>
        <v>0</v>
      </c>
      <c r="AB1578" s="229" t="str">
        <f t="shared" si="227"/>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5"/>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6"/>
        <v>0</v>
      </c>
      <c r="AB1579" s="229" t="str">
        <f t="shared" si="227"/>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5"/>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6"/>
        <v>0</v>
      </c>
      <c r="AB1580" s="229" t="str">
        <f t="shared" si="227"/>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5"/>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6"/>
        <v>0</v>
      </c>
      <c r="AB1581" s="229" t="str">
        <f t="shared" si="227"/>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5"/>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6"/>
        <v>0</v>
      </c>
      <c r="AB1582" s="229" t="str">
        <f t="shared" si="227"/>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5"/>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6"/>
        <v>0</v>
      </c>
      <c r="AB1583" s="229" t="str">
        <f t="shared" si="227"/>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5"/>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6"/>
        <v>0</v>
      </c>
      <c r="AB1584" s="229" t="str">
        <f t="shared" si="227"/>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5"/>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6"/>
        <v>0</v>
      </c>
      <c r="AB1585" s="229" t="str">
        <f t="shared" si="227"/>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5"/>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6"/>
        <v>0</v>
      </c>
      <c r="AB1586" s="229" t="str">
        <f t="shared" si="227"/>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5"/>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6"/>
        <v>0</v>
      </c>
      <c r="AB1587" s="229" t="str">
        <f t="shared" si="227"/>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5"/>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6"/>
        <v>0</v>
      </c>
      <c r="AB1588" s="229" t="str">
        <f t="shared" si="227"/>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5"/>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6"/>
        <v>0</v>
      </c>
      <c r="AB1589" s="229" t="str">
        <f t="shared" si="227"/>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5"/>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6"/>
        <v>0</v>
      </c>
      <c r="AB1590" s="229" t="str">
        <f t="shared" si="227"/>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5"/>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6"/>
        <v>0</v>
      </c>
      <c r="AB1591" s="229" t="str">
        <f t="shared" si="227"/>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5"/>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6"/>
        <v>0</v>
      </c>
      <c r="AB1592" s="229" t="str">
        <f t="shared" si="227"/>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5"/>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6"/>
        <v>0</v>
      </c>
      <c r="AB1593" s="229" t="str">
        <f t="shared" si="227"/>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5"/>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6"/>
        <v>0</v>
      </c>
      <c r="AB1594" s="229" t="str">
        <f t="shared" si="227"/>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8">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9">IF(AND(C1595="Smelter not listed",OR(LEN(D1595)=0,LEN(E1595)=0)),1,0)</f>
        <v>0</v>
      </c>
      <c r="AB1595" s="229" t="str">
        <f t="shared" ref="AB1595" si="230">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31">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32">IF(AND(C1596="Smelter not listed",OR(LEN(D1596)=0,LEN(E1596)=0)),1,0)</f>
        <v>0</v>
      </c>
      <c r="AB1596" s="229" t="str">
        <f t="shared" ref="AB1596:AB1627" si="233">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31"/>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32"/>
        <v>0</v>
      </c>
      <c r="AB1597" s="229" t="str">
        <f t="shared" si="233"/>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31"/>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32"/>
        <v>0</v>
      </c>
      <c r="AB1598" s="229" t="str">
        <f t="shared" si="233"/>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31"/>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32"/>
        <v>0</v>
      </c>
      <c r="AB1599" s="229" t="str">
        <f t="shared" si="233"/>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31"/>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32"/>
        <v>0</v>
      </c>
      <c r="AB1600" s="229" t="str">
        <f t="shared" si="233"/>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31"/>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32"/>
        <v>0</v>
      </c>
      <c r="AB1601" s="229" t="str">
        <f t="shared" si="233"/>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31"/>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32"/>
        <v>0</v>
      </c>
      <c r="AB1602" s="229" t="str">
        <f t="shared" si="233"/>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31"/>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32"/>
        <v>0</v>
      </c>
      <c r="AB1603" s="229" t="str">
        <f t="shared" si="233"/>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31"/>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32"/>
        <v>0</v>
      </c>
      <c r="AB1604" s="229" t="str">
        <f t="shared" si="233"/>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31"/>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32"/>
        <v>0</v>
      </c>
      <c r="AB1605" s="229" t="str">
        <f t="shared" si="233"/>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31"/>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32"/>
        <v>0</v>
      </c>
      <c r="AB1606" s="229" t="str">
        <f t="shared" si="233"/>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31"/>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32"/>
        <v>0</v>
      </c>
      <c r="AB1607" s="229" t="str">
        <f t="shared" si="233"/>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31"/>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32"/>
        <v>0</v>
      </c>
      <c r="AB1608" s="229" t="str">
        <f t="shared" si="233"/>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31"/>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32"/>
        <v>0</v>
      </c>
      <c r="AB1609" s="229" t="str">
        <f t="shared" si="233"/>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31"/>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32"/>
        <v>0</v>
      </c>
      <c r="AB1610" s="229" t="str">
        <f t="shared" si="233"/>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31"/>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32"/>
        <v>0</v>
      </c>
      <c r="AB1611" s="229" t="str">
        <f t="shared" si="233"/>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31"/>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32"/>
        <v>0</v>
      </c>
      <c r="AB1612" s="229" t="str">
        <f t="shared" si="233"/>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31"/>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32"/>
        <v>0</v>
      </c>
      <c r="AB1613" s="229" t="str">
        <f t="shared" si="233"/>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31"/>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32"/>
        <v>0</v>
      </c>
      <c r="AB1614" s="229" t="str">
        <f t="shared" si="233"/>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31"/>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32"/>
        <v>0</v>
      </c>
      <c r="AB1615" s="229" t="str">
        <f t="shared" si="233"/>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31"/>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32"/>
        <v>0</v>
      </c>
      <c r="AB1616" s="229" t="str">
        <f t="shared" si="233"/>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31"/>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32"/>
        <v>0</v>
      </c>
      <c r="AB1617" s="229" t="str">
        <f t="shared" si="233"/>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31"/>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32"/>
        <v>0</v>
      </c>
      <c r="AB1618" s="229" t="str">
        <f t="shared" si="233"/>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31"/>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32"/>
        <v>0</v>
      </c>
      <c r="AB1619" s="229" t="str">
        <f t="shared" si="233"/>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31"/>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32"/>
        <v>0</v>
      </c>
      <c r="AB1620" s="229" t="str">
        <f t="shared" si="233"/>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31"/>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32"/>
        <v>0</v>
      </c>
      <c r="AB1621" s="229" t="str">
        <f t="shared" si="233"/>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31"/>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32"/>
        <v>0</v>
      </c>
      <c r="AB1622" s="229" t="str">
        <f t="shared" si="233"/>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31"/>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32"/>
        <v>0</v>
      </c>
      <c r="AB1623" s="229" t="str">
        <f t="shared" si="233"/>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31"/>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32"/>
        <v>0</v>
      </c>
      <c r="AB1624" s="229" t="str">
        <f t="shared" si="233"/>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31"/>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32"/>
        <v>0</v>
      </c>
      <c r="AB1625" s="229" t="str">
        <f t="shared" si="233"/>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31"/>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32"/>
        <v>0</v>
      </c>
      <c r="AB1626" s="229" t="str">
        <f t="shared" si="233"/>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31"/>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32"/>
        <v>0</v>
      </c>
      <c r="AB1627" s="229" t="str">
        <f t="shared" si="233"/>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4">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5">IF(AND(C1628="Smelter not listed",OR(LEN(D1628)=0,LEN(E1628)=0)),1,0)</f>
        <v>0</v>
      </c>
      <c r="AB1628" s="229" t="str">
        <f t="shared" ref="AB1628:AB1658" si="236">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4"/>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5"/>
        <v>0</v>
      </c>
      <c r="AB1629" s="229" t="str">
        <f t="shared" si="236"/>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4"/>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5"/>
        <v>0</v>
      </c>
      <c r="AB1630" s="229" t="str">
        <f t="shared" si="236"/>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4"/>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5"/>
        <v>0</v>
      </c>
      <c r="AB1631" s="229" t="str">
        <f t="shared" si="236"/>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4"/>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5"/>
        <v>0</v>
      </c>
      <c r="AB1632" s="229" t="str">
        <f t="shared" si="236"/>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4"/>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5"/>
        <v>0</v>
      </c>
      <c r="AB1633" s="229" t="str">
        <f t="shared" si="236"/>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4"/>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5"/>
        <v>0</v>
      </c>
      <c r="AB1634" s="229" t="str">
        <f t="shared" si="236"/>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4"/>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5"/>
        <v>0</v>
      </c>
      <c r="AB1635" s="229" t="str">
        <f t="shared" si="236"/>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4"/>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5"/>
        <v>0</v>
      </c>
      <c r="AB1636" s="229" t="str">
        <f t="shared" si="236"/>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4"/>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5"/>
        <v>0</v>
      </c>
      <c r="AB1637" s="229" t="str">
        <f t="shared" si="236"/>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4"/>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5"/>
        <v>0</v>
      </c>
      <c r="AB1638" s="229" t="str">
        <f t="shared" si="236"/>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4"/>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5"/>
        <v>0</v>
      </c>
      <c r="AB1639" s="229" t="str">
        <f t="shared" si="236"/>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4"/>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5"/>
        <v>0</v>
      </c>
      <c r="AB1640" s="229" t="str">
        <f t="shared" si="236"/>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4"/>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5"/>
        <v>0</v>
      </c>
      <c r="AB1641" s="229" t="str">
        <f t="shared" si="236"/>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4"/>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5"/>
        <v>0</v>
      </c>
      <c r="AB1642" s="229" t="str">
        <f t="shared" si="236"/>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4"/>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5"/>
        <v>0</v>
      </c>
      <c r="AB1643" s="229" t="str">
        <f t="shared" si="236"/>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4"/>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5"/>
        <v>0</v>
      </c>
      <c r="AB1644" s="229" t="str">
        <f t="shared" si="236"/>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4"/>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5"/>
        <v>0</v>
      </c>
      <c r="AB1645" s="229" t="str">
        <f t="shared" si="236"/>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4"/>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5"/>
        <v>0</v>
      </c>
      <c r="AB1646" s="229" t="str">
        <f t="shared" si="236"/>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4"/>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5"/>
        <v>0</v>
      </c>
      <c r="AB1647" s="229" t="str">
        <f t="shared" si="236"/>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4"/>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5"/>
        <v>0</v>
      </c>
      <c r="AB1648" s="229" t="str">
        <f t="shared" si="236"/>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4"/>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5"/>
        <v>0</v>
      </c>
      <c r="AB1649" s="229" t="str">
        <f t="shared" si="236"/>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4"/>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5"/>
        <v>0</v>
      </c>
      <c r="AB1650" s="229" t="str">
        <f t="shared" si="236"/>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4"/>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5"/>
        <v>0</v>
      </c>
      <c r="AB1651" s="229" t="str">
        <f t="shared" si="236"/>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4"/>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5"/>
        <v>0</v>
      </c>
      <c r="AB1652" s="229" t="str">
        <f t="shared" si="236"/>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4"/>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5"/>
        <v>0</v>
      </c>
      <c r="AB1653" s="229" t="str">
        <f t="shared" si="236"/>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4"/>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5"/>
        <v>0</v>
      </c>
      <c r="AB1654" s="229" t="str">
        <f t="shared" si="236"/>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4"/>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5"/>
        <v>0</v>
      </c>
      <c r="AB1655" s="229" t="str">
        <f t="shared" si="236"/>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4"/>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5"/>
        <v>0</v>
      </c>
      <c r="AB1656" s="229" t="str">
        <f t="shared" si="236"/>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4"/>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5"/>
        <v>0</v>
      </c>
      <c r="AB1657" s="229" t="str">
        <f t="shared" si="236"/>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4"/>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5"/>
        <v>0</v>
      </c>
      <c r="AB1658" s="229" t="str">
        <f t="shared" si="236"/>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7">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8">IF(AND(C1659="Smelter not listed",OR(LEN(D1659)=0,LEN(E1659)=0)),1,0)</f>
        <v>0</v>
      </c>
      <c r="AB1659" s="229" t="str">
        <f t="shared" ref="AB1659" si="239">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40">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41">IF(AND(C1660="Smelter not listed",OR(LEN(D1660)=0,LEN(E1660)=0)),1,0)</f>
        <v>0</v>
      </c>
      <c r="AB1660" s="229" t="str">
        <f t="shared" ref="AB1660:AB1691" si="242">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40"/>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41"/>
        <v>0</v>
      </c>
      <c r="AB1661" s="229" t="str">
        <f t="shared" si="242"/>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40"/>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41"/>
        <v>0</v>
      </c>
      <c r="AB1662" s="229" t="str">
        <f t="shared" si="242"/>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40"/>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41"/>
        <v>0</v>
      </c>
      <c r="AB1663" s="229" t="str">
        <f t="shared" si="242"/>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40"/>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41"/>
        <v>0</v>
      </c>
      <c r="AB1664" s="229" t="str">
        <f t="shared" si="242"/>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40"/>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41"/>
        <v>0</v>
      </c>
      <c r="AB1665" s="229" t="str">
        <f t="shared" si="242"/>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40"/>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41"/>
        <v>0</v>
      </c>
      <c r="AB1666" s="229" t="str">
        <f t="shared" si="242"/>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40"/>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41"/>
        <v>0</v>
      </c>
      <c r="AB1667" s="229" t="str">
        <f t="shared" si="242"/>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40"/>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41"/>
        <v>0</v>
      </c>
      <c r="AB1668" s="229" t="str">
        <f t="shared" si="242"/>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40"/>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41"/>
        <v>0</v>
      </c>
      <c r="AB1669" s="229" t="str">
        <f t="shared" si="242"/>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40"/>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41"/>
        <v>0</v>
      </c>
      <c r="AB1670" s="229" t="str">
        <f t="shared" si="242"/>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40"/>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41"/>
        <v>0</v>
      </c>
      <c r="AB1671" s="229" t="str">
        <f t="shared" si="242"/>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40"/>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41"/>
        <v>0</v>
      </c>
      <c r="AB1672" s="229" t="str">
        <f t="shared" si="242"/>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40"/>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41"/>
        <v>0</v>
      </c>
      <c r="AB1673" s="229" t="str">
        <f t="shared" si="242"/>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40"/>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41"/>
        <v>0</v>
      </c>
      <c r="AB1674" s="229" t="str">
        <f t="shared" si="242"/>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40"/>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41"/>
        <v>0</v>
      </c>
      <c r="AB1675" s="229" t="str">
        <f t="shared" si="242"/>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40"/>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41"/>
        <v>0</v>
      </c>
      <c r="AB1676" s="229" t="str">
        <f t="shared" si="242"/>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40"/>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41"/>
        <v>0</v>
      </c>
      <c r="AB1677" s="229" t="str">
        <f t="shared" si="242"/>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40"/>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41"/>
        <v>0</v>
      </c>
      <c r="AB1678" s="229" t="str">
        <f t="shared" si="242"/>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40"/>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41"/>
        <v>0</v>
      </c>
      <c r="AB1679" s="229" t="str">
        <f t="shared" si="242"/>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40"/>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41"/>
        <v>0</v>
      </c>
      <c r="AB1680" s="229" t="str">
        <f t="shared" si="242"/>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40"/>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41"/>
        <v>0</v>
      </c>
      <c r="AB1681" s="229" t="str">
        <f t="shared" si="242"/>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40"/>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41"/>
        <v>0</v>
      </c>
      <c r="AB1682" s="229" t="str">
        <f t="shared" si="242"/>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40"/>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41"/>
        <v>0</v>
      </c>
      <c r="AB1683" s="229" t="str">
        <f t="shared" si="242"/>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40"/>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41"/>
        <v>0</v>
      </c>
      <c r="AB1684" s="229" t="str">
        <f t="shared" si="242"/>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40"/>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41"/>
        <v>0</v>
      </c>
      <c r="AB1685" s="229" t="str">
        <f t="shared" si="242"/>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40"/>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41"/>
        <v>0</v>
      </c>
      <c r="AB1686" s="229" t="str">
        <f t="shared" si="242"/>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40"/>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41"/>
        <v>0</v>
      </c>
      <c r="AB1687" s="229" t="str">
        <f t="shared" si="242"/>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40"/>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41"/>
        <v>0</v>
      </c>
      <c r="AB1688" s="229" t="str">
        <f t="shared" si="242"/>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40"/>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41"/>
        <v>0</v>
      </c>
      <c r="AB1689" s="229" t="str">
        <f t="shared" si="242"/>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40"/>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41"/>
        <v>0</v>
      </c>
      <c r="AB1690" s="229" t="str">
        <f t="shared" si="242"/>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40"/>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41"/>
        <v>0</v>
      </c>
      <c r="AB1691" s="229" t="str">
        <f t="shared" si="242"/>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3">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4">IF(AND(C1692="Smelter not listed",OR(LEN(D1692)=0,LEN(E1692)=0)),1,0)</f>
        <v>0</v>
      </c>
      <c r="AB1692" s="229" t="str">
        <f t="shared" ref="AB1692:AB1722" si="245">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3"/>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4"/>
        <v>0</v>
      </c>
      <c r="AB1693" s="229" t="str">
        <f t="shared" si="245"/>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3"/>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4"/>
        <v>0</v>
      </c>
      <c r="AB1694" s="229" t="str">
        <f t="shared" si="245"/>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3"/>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4"/>
        <v>0</v>
      </c>
      <c r="AB1695" s="229" t="str">
        <f t="shared" si="245"/>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3"/>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4"/>
        <v>0</v>
      </c>
      <c r="AB1696" s="229" t="str">
        <f t="shared" si="245"/>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3"/>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4"/>
        <v>0</v>
      </c>
      <c r="AB1697" s="229" t="str">
        <f t="shared" si="245"/>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3"/>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4"/>
        <v>0</v>
      </c>
      <c r="AB1698" s="229" t="str">
        <f t="shared" si="245"/>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3"/>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4"/>
        <v>0</v>
      </c>
      <c r="AB1699" s="229" t="str">
        <f t="shared" si="245"/>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3"/>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4"/>
        <v>0</v>
      </c>
      <c r="AB1700" s="229" t="str">
        <f t="shared" si="245"/>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3"/>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4"/>
        <v>0</v>
      </c>
      <c r="AB1701" s="229" t="str">
        <f t="shared" si="245"/>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3"/>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4"/>
        <v>0</v>
      </c>
      <c r="AB1702" s="229" t="str">
        <f t="shared" si="245"/>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3"/>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4"/>
        <v>0</v>
      </c>
      <c r="AB1703" s="229" t="str">
        <f t="shared" si="245"/>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3"/>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4"/>
        <v>0</v>
      </c>
      <c r="AB1704" s="229" t="str">
        <f t="shared" si="245"/>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3"/>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4"/>
        <v>0</v>
      </c>
      <c r="AB1705" s="229" t="str">
        <f t="shared" si="245"/>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3"/>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4"/>
        <v>0</v>
      </c>
      <c r="AB1706" s="229" t="str">
        <f t="shared" si="245"/>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3"/>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4"/>
        <v>0</v>
      </c>
      <c r="AB1707" s="229" t="str">
        <f t="shared" si="245"/>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3"/>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4"/>
        <v>0</v>
      </c>
      <c r="AB1708" s="229" t="str">
        <f t="shared" si="245"/>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3"/>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4"/>
        <v>0</v>
      </c>
      <c r="AB1709" s="229" t="str">
        <f t="shared" si="245"/>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3"/>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4"/>
        <v>0</v>
      </c>
      <c r="AB1710" s="229" t="str">
        <f t="shared" si="245"/>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3"/>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4"/>
        <v>0</v>
      </c>
      <c r="AB1711" s="229" t="str">
        <f t="shared" si="245"/>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3"/>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4"/>
        <v>0</v>
      </c>
      <c r="AB1712" s="229" t="str">
        <f t="shared" si="245"/>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3"/>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4"/>
        <v>0</v>
      </c>
      <c r="AB1713" s="229" t="str">
        <f t="shared" si="245"/>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3"/>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4"/>
        <v>0</v>
      </c>
      <c r="AB1714" s="229" t="str">
        <f t="shared" si="245"/>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3"/>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4"/>
        <v>0</v>
      </c>
      <c r="AB1715" s="229" t="str">
        <f t="shared" si="245"/>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3"/>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4"/>
        <v>0</v>
      </c>
      <c r="AB1716" s="229" t="str">
        <f t="shared" si="245"/>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3"/>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4"/>
        <v>0</v>
      </c>
      <c r="AB1717" s="229" t="str">
        <f t="shared" si="245"/>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3"/>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4"/>
        <v>0</v>
      </c>
      <c r="AB1718" s="229" t="str">
        <f t="shared" si="245"/>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3"/>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4"/>
        <v>0</v>
      </c>
      <c r="AB1719" s="229" t="str">
        <f t="shared" si="245"/>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3"/>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4"/>
        <v>0</v>
      </c>
      <c r="AB1720" s="229" t="str">
        <f t="shared" si="245"/>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3"/>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4"/>
        <v>0</v>
      </c>
      <c r="AB1721" s="229" t="str">
        <f t="shared" si="245"/>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3"/>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4"/>
        <v>0</v>
      </c>
      <c r="AB1722" s="229" t="str">
        <f t="shared" si="245"/>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6">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7">IF(AND(C1723="Smelter not listed",OR(LEN(D1723)=0,LEN(E1723)=0)),1,0)</f>
        <v>0</v>
      </c>
      <c r="AB1723" s="229" t="str">
        <f t="shared" ref="AB1723" si="248">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9">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50">IF(AND(C1724="Smelter not listed",OR(LEN(D1724)=0,LEN(E1724)=0)),1,0)</f>
        <v>0</v>
      </c>
      <c r="AB1724" s="229" t="str">
        <f t="shared" ref="AB1724:AB1755" si="251">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9"/>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50"/>
        <v>0</v>
      </c>
      <c r="AB1725" s="229" t="str">
        <f t="shared" si="251"/>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9"/>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50"/>
        <v>0</v>
      </c>
      <c r="AB1726" s="229" t="str">
        <f t="shared" si="251"/>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9"/>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50"/>
        <v>0</v>
      </c>
      <c r="AB1727" s="229" t="str">
        <f t="shared" si="251"/>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9"/>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50"/>
        <v>0</v>
      </c>
      <c r="AB1728" s="229" t="str">
        <f t="shared" si="251"/>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9"/>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50"/>
        <v>0</v>
      </c>
      <c r="AB1729" s="229" t="str">
        <f t="shared" si="251"/>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9"/>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50"/>
        <v>0</v>
      </c>
      <c r="AB1730" s="229" t="str">
        <f t="shared" si="251"/>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9"/>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50"/>
        <v>0</v>
      </c>
      <c r="AB1731" s="229" t="str">
        <f t="shared" si="251"/>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9"/>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50"/>
        <v>0</v>
      </c>
      <c r="AB1732" s="229" t="str">
        <f t="shared" si="251"/>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9"/>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50"/>
        <v>0</v>
      </c>
      <c r="AB1733" s="229" t="str">
        <f t="shared" si="251"/>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9"/>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50"/>
        <v>0</v>
      </c>
      <c r="AB1734" s="229" t="str">
        <f t="shared" si="251"/>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9"/>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50"/>
        <v>0</v>
      </c>
      <c r="AB1735" s="229" t="str">
        <f t="shared" si="251"/>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9"/>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50"/>
        <v>0</v>
      </c>
      <c r="AB1736" s="229" t="str">
        <f t="shared" si="251"/>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9"/>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50"/>
        <v>0</v>
      </c>
      <c r="AB1737" s="229" t="str">
        <f t="shared" si="251"/>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9"/>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50"/>
        <v>0</v>
      </c>
      <c r="AB1738" s="229" t="str">
        <f t="shared" si="251"/>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9"/>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50"/>
        <v>0</v>
      </c>
      <c r="AB1739" s="229" t="str">
        <f t="shared" si="251"/>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9"/>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50"/>
        <v>0</v>
      </c>
      <c r="AB1740" s="229" t="str">
        <f t="shared" si="251"/>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9"/>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50"/>
        <v>0</v>
      </c>
      <c r="AB1741" s="229" t="str">
        <f t="shared" si="251"/>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9"/>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50"/>
        <v>0</v>
      </c>
      <c r="AB1742" s="229" t="str">
        <f t="shared" si="251"/>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9"/>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50"/>
        <v>0</v>
      </c>
      <c r="AB1743" s="229" t="str">
        <f t="shared" si="251"/>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9"/>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50"/>
        <v>0</v>
      </c>
      <c r="AB1744" s="229" t="str">
        <f t="shared" si="251"/>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9"/>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50"/>
        <v>0</v>
      </c>
      <c r="AB1745" s="229" t="str">
        <f t="shared" si="251"/>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9"/>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50"/>
        <v>0</v>
      </c>
      <c r="AB1746" s="229" t="str">
        <f t="shared" si="251"/>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9"/>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50"/>
        <v>0</v>
      </c>
      <c r="AB1747" s="229" t="str">
        <f t="shared" si="251"/>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9"/>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50"/>
        <v>0</v>
      </c>
      <c r="AB1748" s="229" t="str">
        <f t="shared" si="251"/>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9"/>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50"/>
        <v>0</v>
      </c>
      <c r="AB1749" s="229" t="str">
        <f t="shared" si="251"/>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9"/>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50"/>
        <v>0</v>
      </c>
      <c r="AB1750" s="229" t="str">
        <f t="shared" si="251"/>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9"/>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50"/>
        <v>0</v>
      </c>
      <c r="AB1751" s="229" t="str">
        <f t="shared" si="251"/>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9"/>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50"/>
        <v>0</v>
      </c>
      <c r="AB1752" s="229" t="str">
        <f t="shared" si="251"/>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9"/>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50"/>
        <v>0</v>
      </c>
      <c r="AB1753" s="229" t="str">
        <f t="shared" si="251"/>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9"/>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50"/>
        <v>0</v>
      </c>
      <c r="AB1754" s="229" t="str">
        <f t="shared" si="251"/>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9"/>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50"/>
        <v>0</v>
      </c>
      <c r="AB1755" s="229" t="str">
        <f t="shared" si="251"/>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52">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3">IF(AND(C1756="Smelter not listed",OR(LEN(D1756)=0,LEN(E1756)=0)),1,0)</f>
        <v>0</v>
      </c>
      <c r="AB1756" s="229" t="str">
        <f t="shared" ref="AB1756:AB1786" si="254">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52"/>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3"/>
        <v>0</v>
      </c>
      <c r="AB1757" s="229" t="str">
        <f t="shared" si="254"/>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52"/>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3"/>
        <v>0</v>
      </c>
      <c r="AB1758" s="229" t="str">
        <f t="shared" si="254"/>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52"/>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3"/>
        <v>0</v>
      </c>
      <c r="AB1759" s="229" t="str">
        <f t="shared" si="254"/>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52"/>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3"/>
        <v>0</v>
      </c>
      <c r="AB1760" s="229" t="str">
        <f t="shared" si="254"/>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52"/>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3"/>
        <v>0</v>
      </c>
      <c r="AB1761" s="229" t="str">
        <f t="shared" si="254"/>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52"/>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3"/>
        <v>0</v>
      </c>
      <c r="AB1762" s="229" t="str">
        <f t="shared" si="254"/>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52"/>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3"/>
        <v>0</v>
      </c>
      <c r="AB1763" s="229" t="str">
        <f t="shared" si="254"/>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52"/>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3"/>
        <v>0</v>
      </c>
      <c r="AB1764" s="229" t="str">
        <f t="shared" si="254"/>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52"/>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3"/>
        <v>0</v>
      </c>
      <c r="AB1765" s="229" t="str">
        <f t="shared" si="254"/>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52"/>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3"/>
        <v>0</v>
      </c>
      <c r="AB1766" s="229" t="str">
        <f t="shared" si="254"/>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52"/>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3"/>
        <v>0</v>
      </c>
      <c r="AB1767" s="229" t="str">
        <f t="shared" si="254"/>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52"/>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3"/>
        <v>0</v>
      </c>
      <c r="AB1768" s="229" t="str">
        <f t="shared" si="254"/>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52"/>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3"/>
        <v>0</v>
      </c>
      <c r="AB1769" s="229" t="str">
        <f t="shared" si="254"/>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52"/>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3"/>
        <v>0</v>
      </c>
      <c r="AB1770" s="229" t="str">
        <f t="shared" si="254"/>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52"/>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3"/>
        <v>0</v>
      </c>
      <c r="AB1771" s="229" t="str">
        <f t="shared" si="254"/>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52"/>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3"/>
        <v>0</v>
      </c>
      <c r="AB1772" s="229" t="str">
        <f t="shared" si="254"/>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52"/>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3"/>
        <v>0</v>
      </c>
      <c r="AB1773" s="229" t="str">
        <f t="shared" si="254"/>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52"/>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3"/>
        <v>0</v>
      </c>
      <c r="AB1774" s="229" t="str">
        <f t="shared" si="254"/>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52"/>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3"/>
        <v>0</v>
      </c>
      <c r="AB1775" s="229" t="str">
        <f t="shared" si="254"/>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52"/>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3"/>
        <v>0</v>
      </c>
      <c r="AB1776" s="229" t="str">
        <f t="shared" si="254"/>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52"/>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3"/>
        <v>0</v>
      </c>
      <c r="AB1777" s="229" t="str">
        <f t="shared" si="254"/>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52"/>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3"/>
        <v>0</v>
      </c>
      <c r="AB1778" s="229" t="str">
        <f t="shared" si="254"/>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52"/>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3"/>
        <v>0</v>
      </c>
      <c r="AB1779" s="229" t="str">
        <f t="shared" si="254"/>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52"/>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3"/>
        <v>0</v>
      </c>
      <c r="AB1780" s="229" t="str">
        <f t="shared" si="254"/>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52"/>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3"/>
        <v>0</v>
      </c>
      <c r="AB1781" s="229" t="str">
        <f t="shared" si="254"/>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2"/>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3"/>
        <v>0</v>
      </c>
      <c r="AB1782" s="229" t="str">
        <f t="shared" si="254"/>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2"/>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3"/>
        <v>0</v>
      </c>
      <c r="AB1783" s="229" t="str">
        <f t="shared" si="254"/>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2"/>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3"/>
        <v>0</v>
      </c>
      <c r="AB1784" s="229" t="str">
        <f t="shared" si="254"/>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2"/>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3"/>
        <v>0</v>
      </c>
      <c r="AB1785" s="229" t="str">
        <f t="shared" si="254"/>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2"/>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3"/>
        <v>0</v>
      </c>
      <c r="AB1786" s="229" t="str">
        <f t="shared" si="254"/>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5">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6">IF(AND(C1787="Smelter not listed",OR(LEN(D1787)=0,LEN(E1787)=0)),1,0)</f>
        <v>0</v>
      </c>
      <c r="AB1787" s="229" t="str">
        <f t="shared" ref="AB1787" si="257">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8">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9">IF(AND(C1788="Smelter not listed",OR(LEN(D1788)=0,LEN(E1788)=0)),1,0)</f>
        <v>0</v>
      </c>
      <c r="AB1788" s="229" t="str">
        <f t="shared" ref="AB1788:AB1819" si="260">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8"/>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9"/>
        <v>0</v>
      </c>
      <c r="AB1789" s="229" t="str">
        <f t="shared" si="260"/>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8"/>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9"/>
        <v>0</v>
      </c>
      <c r="AB1790" s="229" t="str">
        <f t="shared" si="260"/>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8"/>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9"/>
        <v>0</v>
      </c>
      <c r="AB1791" s="229" t="str">
        <f t="shared" si="260"/>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8"/>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9"/>
        <v>0</v>
      </c>
      <c r="AB1792" s="229" t="str">
        <f t="shared" si="260"/>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8"/>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9"/>
        <v>0</v>
      </c>
      <c r="AB1793" s="229" t="str">
        <f t="shared" si="260"/>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8"/>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9"/>
        <v>0</v>
      </c>
      <c r="AB1794" s="229" t="str">
        <f t="shared" si="260"/>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8"/>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9"/>
        <v>0</v>
      </c>
      <c r="AB1795" s="229" t="str">
        <f t="shared" si="260"/>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8"/>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9"/>
        <v>0</v>
      </c>
      <c r="AB1796" s="229" t="str">
        <f t="shared" si="260"/>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8"/>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9"/>
        <v>0</v>
      </c>
      <c r="AB1797" s="229" t="str">
        <f t="shared" si="260"/>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8"/>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9"/>
        <v>0</v>
      </c>
      <c r="AB1798" s="229" t="str">
        <f t="shared" si="260"/>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8"/>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9"/>
        <v>0</v>
      </c>
      <c r="AB1799" s="229" t="str">
        <f t="shared" si="260"/>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8"/>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9"/>
        <v>0</v>
      </c>
      <c r="AB1800" s="229" t="str">
        <f t="shared" si="260"/>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8"/>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9"/>
        <v>0</v>
      </c>
      <c r="AB1801" s="229" t="str">
        <f t="shared" si="260"/>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8"/>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9"/>
        <v>0</v>
      </c>
      <c r="AB1802" s="229" t="str">
        <f t="shared" si="260"/>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8"/>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9"/>
        <v>0</v>
      </c>
      <c r="AB1803" s="229" t="str">
        <f t="shared" si="260"/>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8"/>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9"/>
        <v>0</v>
      </c>
      <c r="AB1804" s="229" t="str">
        <f t="shared" si="260"/>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8"/>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9"/>
        <v>0</v>
      </c>
      <c r="AB1805" s="229" t="str">
        <f t="shared" si="260"/>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8"/>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9"/>
        <v>0</v>
      </c>
      <c r="AB1806" s="229" t="str">
        <f t="shared" si="260"/>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8"/>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9"/>
        <v>0</v>
      </c>
      <c r="AB1807" s="229" t="str">
        <f t="shared" si="260"/>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8"/>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9"/>
        <v>0</v>
      </c>
      <c r="AB1808" s="229" t="str">
        <f t="shared" si="260"/>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8"/>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9"/>
        <v>0</v>
      </c>
      <c r="AB1809" s="229" t="str">
        <f t="shared" si="260"/>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8"/>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9"/>
        <v>0</v>
      </c>
      <c r="AB1810" s="229" t="str">
        <f t="shared" si="260"/>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8"/>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9"/>
        <v>0</v>
      </c>
      <c r="AB1811" s="229" t="str">
        <f t="shared" si="260"/>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8"/>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9"/>
        <v>0</v>
      </c>
      <c r="AB1812" s="229" t="str">
        <f t="shared" si="260"/>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8"/>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9"/>
        <v>0</v>
      </c>
      <c r="AB1813" s="229" t="str">
        <f t="shared" si="260"/>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8"/>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9"/>
        <v>0</v>
      </c>
      <c r="AB1814" s="229" t="str">
        <f t="shared" si="260"/>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8"/>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9"/>
        <v>0</v>
      </c>
      <c r="AB1815" s="229" t="str">
        <f t="shared" si="260"/>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8"/>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9"/>
        <v>0</v>
      </c>
      <c r="AB1816" s="229" t="str">
        <f t="shared" si="260"/>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8"/>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9"/>
        <v>0</v>
      </c>
      <c r="AB1817" s="229" t="str">
        <f t="shared" si="260"/>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8"/>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9"/>
        <v>0</v>
      </c>
      <c r="AB1818" s="229" t="str">
        <f t="shared" si="260"/>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8"/>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9"/>
        <v>0</v>
      </c>
      <c r="AB1819" s="229" t="str">
        <f t="shared" si="260"/>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61">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62">IF(AND(C1820="Smelter not listed",OR(LEN(D1820)=0,LEN(E1820)=0)),1,0)</f>
        <v>0</v>
      </c>
      <c r="AB1820" s="229" t="str">
        <f t="shared" ref="AB1820:AB1850" si="263">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61"/>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62"/>
        <v>0</v>
      </c>
      <c r="AB1821" s="229" t="str">
        <f t="shared" si="263"/>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61"/>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62"/>
        <v>0</v>
      </c>
      <c r="AB1822" s="229" t="str">
        <f t="shared" si="263"/>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61"/>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62"/>
        <v>0</v>
      </c>
      <c r="AB1823" s="229" t="str">
        <f t="shared" si="263"/>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61"/>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62"/>
        <v>0</v>
      </c>
      <c r="AB1824" s="229" t="str">
        <f t="shared" si="263"/>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61"/>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62"/>
        <v>0</v>
      </c>
      <c r="AB1825" s="229" t="str">
        <f t="shared" si="263"/>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61"/>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62"/>
        <v>0</v>
      </c>
      <c r="AB1826" s="229" t="str">
        <f t="shared" si="263"/>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61"/>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62"/>
        <v>0</v>
      </c>
      <c r="AB1827" s="229" t="str">
        <f t="shared" si="263"/>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61"/>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62"/>
        <v>0</v>
      </c>
      <c r="AB1828" s="229" t="str">
        <f t="shared" si="263"/>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61"/>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62"/>
        <v>0</v>
      </c>
      <c r="AB1829" s="229" t="str">
        <f t="shared" si="263"/>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61"/>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62"/>
        <v>0</v>
      </c>
      <c r="AB1830" s="229" t="str">
        <f t="shared" si="263"/>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61"/>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62"/>
        <v>0</v>
      </c>
      <c r="AB1831" s="229" t="str">
        <f t="shared" si="263"/>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61"/>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62"/>
        <v>0</v>
      </c>
      <c r="AB1832" s="229" t="str">
        <f t="shared" si="263"/>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61"/>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62"/>
        <v>0</v>
      </c>
      <c r="AB1833" s="229" t="str">
        <f t="shared" si="263"/>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61"/>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62"/>
        <v>0</v>
      </c>
      <c r="AB1834" s="229" t="str">
        <f t="shared" si="263"/>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61"/>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62"/>
        <v>0</v>
      </c>
      <c r="AB1835" s="229" t="str">
        <f t="shared" si="263"/>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61"/>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62"/>
        <v>0</v>
      </c>
      <c r="AB1836" s="229" t="str">
        <f t="shared" si="263"/>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61"/>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62"/>
        <v>0</v>
      </c>
      <c r="AB1837" s="229" t="str">
        <f t="shared" si="263"/>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61"/>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62"/>
        <v>0</v>
      </c>
      <c r="AB1838" s="229" t="str">
        <f t="shared" si="263"/>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61"/>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62"/>
        <v>0</v>
      </c>
      <c r="AB1839" s="229" t="str">
        <f t="shared" si="263"/>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61"/>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62"/>
        <v>0</v>
      </c>
      <c r="AB1840" s="229" t="str">
        <f t="shared" si="263"/>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61"/>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62"/>
        <v>0</v>
      </c>
      <c r="AB1841" s="229" t="str">
        <f t="shared" si="263"/>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61"/>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62"/>
        <v>0</v>
      </c>
      <c r="AB1842" s="229" t="str">
        <f t="shared" si="263"/>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61"/>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62"/>
        <v>0</v>
      </c>
      <c r="AB1843" s="229" t="str">
        <f t="shared" si="263"/>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61"/>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62"/>
        <v>0</v>
      </c>
      <c r="AB1844" s="229" t="str">
        <f t="shared" si="263"/>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61"/>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62"/>
        <v>0</v>
      </c>
      <c r="AB1845" s="229" t="str">
        <f t="shared" si="263"/>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61"/>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62"/>
        <v>0</v>
      </c>
      <c r="AB1846" s="229" t="str">
        <f t="shared" si="263"/>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61"/>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62"/>
        <v>0</v>
      </c>
      <c r="AB1847" s="229" t="str">
        <f t="shared" si="263"/>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61"/>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62"/>
        <v>0</v>
      </c>
      <c r="AB1848" s="229" t="str">
        <f t="shared" si="263"/>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61"/>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62"/>
        <v>0</v>
      </c>
      <c r="AB1849" s="229" t="str">
        <f t="shared" si="263"/>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61"/>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62"/>
        <v>0</v>
      </c>
      <c r="AB1850" s="229" t="str">
        <f t="shared" si="263"/>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4">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5">IF(AND(C1851="Smelter not listed",OR(LEN(D1851)=0,LEN(E1851)=0)),1,0)</f>
        <v>0</v>
      </c>
      <c r="AB1851" s="229" t="str">
        <f t="shared" ref="AB1851" si="266">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7">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8">IF(AND(C1852="Smelter not listed",OR(LEN(D1852)=0,LEN(E1852)=0)),1,0)</f>
        <v>0</v>
      </c>
      <c r="AB1852" s="229" t="str">
        <f t="shared" ref="AB1852:AB1883" si="269">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7"/>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8"/>
        <v>0</v>
      </c>
      <c r="AB1853" s="229" t="str">
        <f t="shared" si="269"/>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7"/>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8"/>
        <v>0</v>
      </c>
      <c r="AB1854" s="229" t="str">
        <f t="shared" si="269"/>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7"/>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8"/>
        <v>0</v>
      </c>
      <c r="AB1855" s="229" t="str">
        <f t="shared" si="269"/>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7"/>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8"/>
        <v>0</v>
      </c>
      <c r="AB1856" s="229" t="str">
        <f t="shared" si="269"/>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7"/>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8"/>
        <v>0</v>
      </c>
      <c r="AB1857" s="229" t="str">
        <f t="shared" si="269"/>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7"/>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8"/>
        <v>0</v>
      </c>
      <c r="AB1858" s="229" t="str">
        <f t="shared" si="269"/>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7"/>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8"/>
        <v>0</v>
      </c>
      <c r="AB1859" s="229" t="str">
        <f t="shared" si="269"/>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7"/>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8"/>
        <v>0</v>
      </c>
      <c r="AB1860" s="229" t="str">
        <f t="shared" si="269"/>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7"/>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8"/>
        <v>0</v>
      </c>
      <c r="AB1861" s="229" t="str">
        <f t="shared" si="269"/>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7"/>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8"/>
        <v>0</v>
      </c>
      <c r="AB1862" s="229" t="str">
        <f t="shared" si="269"/>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7"/>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8"/>
        <v>0</v>
      </c>
      <c r="AB1863" s="229" t="str">
        <f t="shared" si="269"/>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7"/>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8"/>
        <v>0</v>
      </c>
      <c r="AB1864" s="229" t="str">
        <f t="shared" si="269"/>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7"/>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8"/>
        <v>0</v>
      </c>
      <c r="AB1865" s="229" t="str">
        <f t="shared" si="269"/>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7"/>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8"/>
        <v>0</v>
      </c>
      <c r="AB1866" s="229" t="str">
        <f t="shared" si="269"/>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7"/>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8"/>
        <v>0</v>
      </c>
      <c r="AB1867" s="229" t="str">
        <f t="shared" si="269"/>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7"/>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8"/>
        <v>0</v>
      </c>
      <c r="AB1868" s="229" t="str">
        <f t="shared" si="269"/>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7"/>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8"/>
        <v>0</v>
      </c>
      <c r="AB1869" s="229" t="str">
        <f t="shared" si="269"/>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7"/>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8"/>
        <v>0</v>
      </c>
      <c r="AB1870" s="229" t="str">
        <f t="shared" si="269"/>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7"/>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8"/>
        <v>0</v>
      </c>
      <c r="AB1871" s="229" t="str">
        <f t="shared" si="269"/>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7"/>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8"/>
        <v>0</v>
      </c>
      <c r="AB1872" s="229" t="str">
        <f t="shared" si="269"/>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7"/>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8"/>
        <v>0</v>
      </c>
      <c r="AB1873" s="229" t="str">
        <f t="shared" si="269"/>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7"/>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8"/>
        <v>0</v>
      </c>
      <c r="AB1874" s="229" t="str">
        <f t="shared" si="269"/>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7"/>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8"/>
        <v>0</v>
      </c>
      <c r="AB1875" s="229" t="str">
        <f t="shared" si="269"/>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7"/>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8"/>
        <v>0</v>
      </c>
      <c r="AB1876" s="229" t="str">
        <f t="shared" si="269"/>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7"/>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8"/>
        <v>0</v>
      </c>
      <c r="AB1877" s="229" t="str">
        <f t="shared" si="269"/>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7"/>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8"/>
        <v>0</v>
      </c>
      <c r="AB1878" s="229" t="str">
        <f t="shared" si="269"/>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7"/>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8"/>
        <v>0</v>
      </c>
      <c r="AB1879" s="229" t="str">
        <f t="shared" si="269"/>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7"/>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8"/>
        <v>0</v>
      </c>
      <c r="AB1880" s="229" t="str">
        <f t="shared" si="269"/>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7"/>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8"/>
        <v>0</v>
      </c>
      <c r="AB1881" s="229" t="str">
        <f t="shared" si="269"/>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7"/>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8"/>
        <v>0</v>
      </c>
      <c r="AB1882" s="229" t="str">
        <f t="shared" si="269"/>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7"/>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8"/>
        <v>0</v>
      </c>
      <c r="AB1883" s="229" t="str">
        <f t="shared" si="269"/>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70">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71">IF(AND(C1884="Smelter not listed",OR(LEN(D1884)=0,LEN(E1884)=0)),1,0)</f>
        <v>0</v>
      </c>
      <c r="AB1884" s="229" t="str">
        <f t="shared" ref="AB1884:AB1914" si="272">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70"/>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71"/>
        <v>0</v>
      </c>
      <c r="AB1885" s="229" t="str">
        <f t="shared" si="272"/>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70"/>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71"/>
        <v>0</v>
      </c>
      <c r="AB1886" s="229" t="str">
        <f t="shared" si="272"/>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70"/>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71"/>
        <v>0</v>
      </c>
      <c r="AB1887" s="229" t="str">
        <f t="shared" si="272"/>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70"/>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71"/>
        <v>0</v>
      </c>
      <c r="AB1888" s="229" t="str">
        <f t="shared" si="272"/>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70"/>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71"/>
        <v>0</v>
      </c>
      <c r="AB1889" s="229" t="str">
        <f t="shared" si="272"/>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70"/>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71"/>
        <v>0</v>
      </c>
      <c r="AB1890" s="229" t="str">
        <f t="shared" si="272"/>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70"/>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71"/>
        <v>0</v>
      </c>
      <c r="AB1891" s="229" t="str">
        <f t="shared" si="272"/>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70"/>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71"/>
        <v>0</v>
      </c>
      <c r="AB1892" s="229" t="str">
        <f t="shared" si="272"/>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70"/>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71"/>
        <v>0</v>
      </c>
      <c r="AB1893" s="229" t="str">
        <f t="shared" si="272"/>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70"/>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71"/>
        <v>0</v>
      </c>
      <c r="AB1894" s="229" t="str">
        <f t="shared" si="272"/>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70"/>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71"/>
        <v>0</v>
      </c>
      <c r="AB1895" s="229" t="str">
        <f t="shared" si="272"/>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70"/>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71"/>
        <v>0</v>
      </c>
      <c r="AB1896" s="229" t="str">
        <f t="shared" si="272"/>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70"/>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71"/>
        <v>0</v>
      </c>
      <c r="AB1897" s="229" t="str">
        <f t="shared" si="272"/>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70"/>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71"/>
        <v>0</v>
      </c>
      <c r="AB1898" s="229" t="str">
        <f t="shared" si="272"/>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70"/>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71"/>
        <v>0</v>
      </c>
      <c r="AB1899" s="229" t="str">
        <f t="shared" si="272"/>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70"/>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71"/>
        <v>0</v>
      </c>
      <c r="AB1900" s="229" t="str">
        <f t="shared" si="272"/>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70"/>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71"/>
        <v>0</v>
      </c>
      <c r="AB1901" s="229" t="str">
        <f t="shared" si="272"/>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70"/>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71"/>
        <v>0</v>
      </c>
      <c r="AB1902" s="229" t="str">
        <f t="shared" si="272"/>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70"/>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71"/>
        <v>0</v>
      </c>
      <c r="AB1903" s="229" t="str">
        <f t="shared" si="272"/>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70"/>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71"/>
        <v>0</v>
      </c>
      <c r="AB1904" s="229" t="str">
        <f t="shared" si="272"/>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70"/>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71"/>
        <v>0</v>
      </c>
      <c r="AB1905" s="229" t="str">
        <f t="shared" si="272"/>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70"/>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71"/>
        <v>0</v>
      </c>
      <c r="AB1906" s="229" t="str">
        <f t="shared" si="272"/>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70"/>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71"/>
        <v>0</v>
      </c>
      <c r="AB1907" s="229" t="str">
        <f t="shared" si="272"/>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70"/>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71"/>
        <v>0</v>
      </c>
      <c r="AB1908" s="229" t="str">
        <f t="shared" si="272"/>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70"/>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71"/>
        <v>0</v>
      </c>
      <c r="AB1909" s="229" t="str">
        <f t="shared" si="272"/>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70"/>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71"/>
        <v>0</v>
      </c>
      <c r="AB1910" s="229" t="str">
        <f t="shared" si="272"/>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70"/>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71"/>
        <v>0</v>
      </c>
      <c r="AB1911" s="229" t="str">
        <f t="shared" si="272"/>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70"/>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71"/>
        <v>0</v>
      </c>
      <c r="AB1912" s="229" t="str">
        <f t="shared" si="272"/>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70"/>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71"/>
        <v>0</v>
      </c>
      <c r="AB1913" s="229" t="str">
        <f t="shared" si="272"/>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70"/>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71"/>
        <v>0</v>
      </c>
      <c r="AB1914" s="229" t="str">
        <f t="shared" si="272"/>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3">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4">IF(AND(C1915="Smelter not listed",OR(LEN(D1915)=0,LEN(E1915)=0)),1,0)</f>
        <v>0</v>
      </c>
      <c r="AB1915" s="229" t="str">
        <f t="shared" ref="AB1915" si="275">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6">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7">IF(AND(C1916="Smelter not listed",OR(LEN(D1916)=0,LEN(E1916)=0)),1,0)</f>
        <v>0</v>
      </c>
      <c r="AB1916" s="229" t="str">
        <f t="shared" ref="AB1916:AB1947" si="278">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6"/>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7"/>
        <v>0</v>
      </c>
      <c r="AB1917" s="229" t="str">
        <f t="shared" si="278"/>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6"/>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7"/>
        <v>0</v>
      </c>
      <c r="AB1918" s="229" t="str">
        <f t="shared" si="278"/>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6"/>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7"/>
        <v>0</v>
      </c>
      <c r="AB1919" s="229" t="str">
        <f t="shared" si="278"/>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6"/>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7"/>
        <v>0</v>
      </c>
      <c r="AB1920" s="229" t="str">
        <f t="shared" si="278"/>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6"/>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7"/>
        <v>0</v>
      </c>
      <c r="AB1921" s="229" t="str">
        <f t="shared" si="278"/>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6"/>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7"/>
        <v>0</v>
      </c>
      <c r="AB1922" s="229" t="str">
        <f t="shared" si="278"/>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6"/>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7"/>
        <v>0</v>
      </c>
      <c r="AB1923" s="229" t="str">
        <f t="shared" si="278"/>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6"/>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7"/>
        <v>0</v>
      </c>
      <c r="AB1924" s="229" t="str">
        <f t="shared" si="278"/>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6"/>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7"/>
        <v>0</v>
      </c>
      <c r="AB1925" s="229" t="str">
        <f t="shared" si="278"/>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6"/>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7"/>
        <v>0</v>
      </c>
      <c r="AB1926" s="229" t="str">
        <f t="shared" si="278"/>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6"/>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7"/>
        <v>0</v>
      </c>
      <c r="AB1927" s="229" t="str">
        <f t="shared" si="278"/>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6"/>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7"/>
        <v>0</v>
      </c>
      <c r="AB1928" s="229" t="str">
        <f t="shared" si="278"/>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6"/>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7"/>
        <v>0</v>
      </c>
      <c r="AB1929" s="229" t="str">
        <f t="shared" si="278"/>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6"/>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7"/>
        <v>0</v>
      </c>
      <c r="AB1930" s="229" t="str">
        <f t="shared" si="278"/>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6"/>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7"/>
        <v>0</v>
      </c>
      <c r="AB1931" s="229" t="str">
        <f t="shared" si="278"/>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6"/>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7"/>
        <v>0</v>
      </c>
      <c r="AB1932" s="229" t="str">
        <f t="shared" si="278"/>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6"/>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7"/>
        <v>0</v>
      </c>
      <c r="AB1933" s="229" t="str">
        <f t="shared" si="278"/>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6"/>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7"/>
        <v>0</v>
      </c>
      <c r="AB1934" s="229" t="str">
        <f t="shared" si="278"/>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6"/>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7"/>
        <v>0</v>
      </c>
      <c r="AB1935" s="229" t="str">
        <f t="shared" si="278"/>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6"/>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7"/>
        <v>0</v>
      </c>
      <c r="AB1936" s="229" t="str">
        <f t="shared" si="278"/>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6"/>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7"/>
        <v>0</v>
      </c>
      <c r="AB1937" s="229" t="str">
        <f t="shared" si="278"/>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6"/>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7"/>
        <v>0</v>
      </c>
      <c r="AB1938" s="229" t="str">
        <f t="shared" si="278"/>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6"/>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7"/>
        <v>0</v>
      </c>
      <c r="AB1939" s="229" t="str">
        <f t="shared" si="278"/>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6"/>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7"/>
        <v>0</v>
      </c>
      <c r="AB1940" s="229" t="str">
        <f t="shared" si="278"/>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6"/>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7"/>
        <v>0</v>
      </c>
      <c r="AB1941" s="229" t="str">
        <f t="shared" si="278"/>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6"/>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7"/>
        <v>0</v>
      </c>
      <c r="AB1942" s="229" t="str">
        <f t="shared" si="278"/>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6"/>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7"/>
        <v>0</v>
      </c>
      <c r="AB1943" s="229" t="str">
        <f t="shared" si="278"/>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6"/>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7"/>
        <v>0</v>
      </c>
      <c r="AB1944" s="229" t="str">
        <f t="shared" si="278"/>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6"/>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7"/>
        <v>0</v>
      </c>
      <c r="AB1945" s="229" t="str">
        <f t="shared" si="278"/>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6"/>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7"/>
        <v>0</v>
      </c>
      <c r="AB1946" s="229" t="str">
        <f t="shared" si="278"/>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6"/>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7"/>
        <v>0</v>
      </c>
      <c r="AB1947" s="229" t="str">
        <f t="shared" si="278"/>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9">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80">IF(AND(C1948="Smelter not listed",OR(LEN(D1948)=0,LEN(E1948)=0)),1,0)</f>
        <v>0</v>
      </c>
      <c r="AB1948" s="229" t="str">
        <f t="shared" ref="AB1948:AB1978" si="281">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9"/>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80"/>
        <v>0</v>
      </c>
      <c r="AB1949" s="229" t="str">
        <f t="shared" si="281"/>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9"/>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80"/>
        <v>0</v>
      </c>
      <c r="AB1950" s="229" t="str">
        <f t="shared" si="281"/>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9"/>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80"/>
        <v>0</v>
      </c>
      <c r="AB1951" s="229" t="str">
        <f t="shared" si="281"/>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9"/>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80"/>
        <v>0</v>
      </c>
      <c r="AB1952" s="229" t="str">
        <f t="shared" si="281"/>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9"/>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80"/>
        <v>0</v>
      </c>
      <c r="AB1953" s="229" t="str">
        <f t="shared" si="281"/>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9"/>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80"/>
        <v>0</v>
      </c>
      <c r="AB1954" s="229" t="str">
        <f t="shared" si="281"/>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9"/>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80"/>
        <v>0</v>
      </c>
      <c r="AB1955" s="229" t="str">
        <f t="shared" si="281"/>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9"/>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80"/>
        <v>0</v>
      </c>
      <c r="AB1956" s="229" t="str">
        <f t="shared" si="281"/>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9"/>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80"/>
        <v>0</v>
      </c>
      <c r="AB1957" s="229" t="str">
        <f t="shared" si="281"/>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9"/>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80"/>
        <v>0</v>
      </c>
      <c r="AB1958" s="229" t="str">
        <f t="shared" si="281"/>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9"/>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80"/>
        <v>0</v>
      </c>
      <c r="AB1959" s="229" t="str">
        <f t="shared" si="281"/>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9"/>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80"/>
        <v>0</v>
      </c>
      <c r="AB1960" s="229" t="str">
        <f t="shared" si="281"/>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9"/>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80"/>
        <v>0</v>
      </c>
      <c r="AB1961" s="229" t="str">
        <f t="shared" si="281"/>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9"/>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80"/>
        <v>0</v>
      </c>
      <c r="AB1962" s="229" t="str">
        <f t="shared" si="281"/>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9"/>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80"/>
        <v>0</v>
      </c>
      <c r="AB1963" s="229" t="str">
        <f t="shared" si="281"/>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9"/>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80"/>
        <v>0</v>
      </c>
      <c r="AB1964" s="229" t="str">
        <f t="shared" si="281"/>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9"/>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80"/>
        <v>0</v>
      </c>
      <c r="AB1965" s="229" t="str">
        <f t="shared" si="281"/>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9"/>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80"/>
        <v>0</v>
      </c>
      <c r="AB1966" s="229" t="str">
        <f t="shared" si="281"/>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9"/>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80"/>
        <v>0</v>
      </c>
      <c r="AB1967" s="229" t="str">
        <f t="shared" si="281"/>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9"/>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80"/>
        <v>0</v>
      </c>
      <c r="AB1968" s="229" t="str">
        <f t="shared" si="281"/>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9"/>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80"/>
        <v>0</v>
      </c>
      <c r="AB1969" s="229" t="str">
        <f t="shared" si="281"/>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9"/>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80"/>
        <v>0</v>
      </c>
      <c r="AB1970" s="229" t="str">
        <f t="shared" si="281"/>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9"/>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80"/>
        <v>0</v>
      </c>
      <c r="AB1971" s="229" t="str">
        <f t="shared" si="281"/>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9"/>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80"/>
        <v>0</v>
      </c>
      <c r="AB1972" s="229" t="str">
        <f t="shared" si="281"/>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9"/>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80"/>
        <v>0</v>
      </c>
      <c r="AB1973" s="229" t="str">
        <f t="shared" si="281"/>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9"/>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80"/>
        <v>0</v>
      </c>
      <c r="AB1974" s="229" t="str">
        <f t="shared" si="281"/>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9"/>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80"/>
        <v>0</v>
      </c>
      <c r="AB1975" s="229" t="str">
        <f t="shared" si="281"/>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9"/>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80"/>
        <v>0</v>
      </c>
      <c r="AB1976" s="229" t="str">
        <f t="shared" si="281"/>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9"/>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80"/>
        <v>0</v>
      </c>
      <c r="AB1977" s="229" t="str">
        <f t="shared" si="281"/>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9"/>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80"/>
        <v>0</v>
      </c>
      <c r="AB1978" s="229" t="str">
        <f t="shared" si="281"/>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82">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3">IF(AND(C1979="Smelter not listed",OR(LEN(D1979)=0,LEN(E1979)=0)),1,0)</f>
        <v>0</v>
      </c>
      <c r="AB1979" s="229" t="str">
        <f t="shared" ref="AB1979" si="284">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5">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6">IF(AND(C1980="Smelter not listed",OR(LEN(D1980)=0,LEN(E1980)=0)),1,0)</f>
        <v>0</v>
      </c>
      <c r="AB1980" s="229" t="str">
        <f t="shared" ref="AB1980:AB2011" si="287">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5"/>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6"/>
        <v>0</v>
      </c>
      <c r="AB1981" s="229" t="str">
        <f t="shared" si="287"/>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5"/>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6"/>
        <v>0</v>
      </c>
      <c r="AB1982" s="229" t="str">
        <f t="shared" si="287"/>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5"/>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6"/>
        <v>0</v>
      </c>
      <c r="AB1983" s="229" t="str">
        <f t="shared" si="287"/>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5"/>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6"/>
        <v>0</v>
      </c>
      <c r="AB1984" s="229" t="str">
        <f t="shared" si="287"/>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5"/>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6"/>
        <v>0</v>
      </c>
      <c r="AB1985" s="229" t="str">
        <f t="shared" si="287"/>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5"/>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6"/>
        <v>0</v>
      </c>
      <c r="AB1986" s="229" t="str">
        <f t="shared" si="287"/>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5"/>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6"/>
        <v>0</v>
      </c>
      <c r="AB1987" s="229" t="str">
        <f t="shared" si="287"/>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5"/>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6"/>
        <v>0</v>
      </c>
      <c r="AB1988" s="229" t="str">
        <f t="shared" si="287"/>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5"/>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6"/>
        <v>0</v>
      </c>
      <c r="AB1989" s="229" t="str">
        <f t="shared" si="287"/>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5"/>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6"/>
        <v>0</v>
      </c>
      <c r="AB1990" s="229" t="str">
        <f t="shared" si="287"/>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5"/>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6"/>
        <v>0</v>
      </c>
      <c r="AB1991" s="229" t="str">
        <f t="shared" si="287"/>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5"/>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6"/>
        <v>0</v>
      </c>
      <c r="AB1992" s="229" t="str">
        <f t="shared" si="287"/>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5"/>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6"/>
        <v>0</v>
      </c>
      <c r="AB1993" s="229" t="str">
        <f t="shared" si="287"/>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5"/>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6"/>
        <v>0</v>
      </c>
      <c r="AB1994" s="229" t="str">
        <f t="shared" si="287"/>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5"/>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6"/>
        <v>0</v>
      </c>
      <c r="AB1995" s="229" t="str">
        <f t="shared" si="287"/>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5"/>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6"/>
        <v>0</v>
      </c>
      <c r="AB1996" s="229" t="str">
        <f t="shared" si="287"/>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5"/>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6"/>
        <v>0</v>
      </c>
      <c r="AB1997" s="229" t="str">
        <f t="shared" si="287"/>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5"/>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6"/>
        <v>0</v>
      </c>
      <c r="AB1998" s="229" t="str">
        <f t="shared" si="287"/>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5"/>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6"/>
        <v>0</v>
      </c>
      <c r="AB1999" s="229" t="str">
        <f t="shared" si="287"/>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5"/>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6"/>
        <v>0</v>
      </c>
      <c r="AB2000" s="229" t="str">
        <f t="shared" si="287"/>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5"/>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6"/>
        <v>0</v>
      </c>
      <c r="AB2001" s="229" t="str">
        <f t="shared" si="287"/>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5"/>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6"/>
        <v>0</v>
      </c>
      <c r="AB2002" s="229" t="str">
        <f t="shared" si="287"/>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5"/>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6"/>
        <v>0</v>
      </c>
      <c r="AB2003" s="229" t="str">
        <f t="shared" si="287"/>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5"/>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6"/>
        <v>0</v>
      </c>
      <c r="AB2004" s="229" t="str">
        <f t="shared" si="287"/>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5"/>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6"/>
        <v>0</v>
      </c>
      <c r="AB2005" s="229" t="str">
        <f t="shared" si="287"/>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5"/>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6"/>
        <v>0</v>
      </c>
      <c r="AB2006" s="229" t="str">
        <f t="shared" si="287"/>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5"/>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6"/>
        <v>0</v>
      </c>
      <c r="AB2007" s="229" t="str">
        <f t="shared" si="287"/>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5"/>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6"/>
        <v>0</v>
      </c>
      <c r="AB2008" s="229" t="str">
        <f t="shared" si="287"/>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5"/>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6"/>
        <v>0</v>
      </c>
      <c r="AB2009" s="229" t="str">
        <f t="shared" si="287"/>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5"/>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6"/>
        <v>0</v>
      </c>
      <c r="AB2010" s="229" t="str">
        <f t="shared" si="287"/>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5"/>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6"/>
        <v>0</v>
      </c>
      <c r="AB2011" s="229" t="str">
        <f t="shared" si="287"/>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8">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9">IF(AND(C2012="Smelter not listed",OR(LEN(D2012)=0,LEN(E2012)=0)),1,0)</f>
        <v>0</v>
      </c>
      <c r="AB2012" s="229" t="str">
        <f t="shared" ref="AB2012:AB2042" si="290">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8"/>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9"/>
        <v>0</v>
      </c>
      <c r="AB2013" s="229" t="str">
        <f t="shared" si="290"/>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8"/>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9"/>
        <v>0</v>
      </c>
      <c r="AB2014" s="229" t="str">
        <f t="shared" si="290"/>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8"/>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9"/>
        <v>0</v>
      </c>
      <c r="AB2015" s="229" t="str">
        <f t="shared" si="290"/>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8"/>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9"/>
        <v>0</v>
      </c>
      <c r="AB2016" s="229" t="str">
        <f t="shared" si="290"/>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8"/>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9"/>
        <v>0</v>
      </c>
      <c r="AB2017" s="229" t="str">
        <f t="shared" si="290"/>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8"/>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9"/>
        <v>0</v>
      </c>
      <c r="AB2018" s="229" t="str">
        <f t="shared" si="290"/>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8"/>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9"/>
        <v>0</v>
      </c>
      <c r="AB2019" s="229" t="str">
        <f t="shared" si="290"/>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8"/>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9"/>
        <v>0</v>
      </c>
      <c r="AB2020" s="229" t="str">
        <f t="shared" si="290"/>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8"/>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9"/>
        <v>0</v>
      </c>
      <c r="AB2021" s="229" t="str">
        <f t="shared" si="290"/>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8"/>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9"/>
        <v>0</v>
      </c>
      <c r="AB2022" s="229" t="str">
        <f t="shared" si="290"/>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8"/>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9"/>
        <v>0</v>
      </c>
      <c r="AB2023" s="229" t="str">
        <f t="shared" si="290"/>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8"/>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9"/>
        <v>0</v>
      </c>
      <c r="AB2024" s="229" t="str">
        <f t="shared" si="290"/>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8"/>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9"/>
        <v>0</v>
      </c>
      <c r="AB2025" s="229" t="str">
        <f t="shared" si="290"/>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8"/>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9"/>
        <v>0</v>
      </c>
      <c r="AB2026" s="229" t="str">
        <f t="shared" si="290"/>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8"/>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9"/>
        <v>0</v>
      </c>
      <c r="AB2027" s="229" t="str">
        <f t="shared" si="290"/>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8"/>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9"/>
        <v>0</v>
      </c>
      <c r="AB2028" s="229" t="str">
        <f t="shared" si="290"/>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8"/>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9"/>
        <v>0</v>
      </c>
      <c r="AB2029" s="229" t="str">
        <f t="shared" si="290"/>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8"/>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9"/>
        <v>0</v>
      </c>
      <c r="AB2030" s="229" t="str">
        <f t="shared" si="290"/>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8"/>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9"/>
        <v>0</v>
      </c>
      <c r="AB2031" s="229" t="str">
        <f t="shared" si="290"/>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8"/>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9"/>
        <v>0</v>
      </c>
      <c r="AB2032" s="229" t="str">
        <f t="shared" si="290"/>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8"/>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9"/>
        <v>0</v>
      </c>
      <c r="AB2033" s="229" t="str">
        <f t="shared" si="290"/>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8"/>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9"/>
        <v>0</v>
      </c>
      <c r="AB2034" s="229" t="str">
        <f t="shared" si="290"/>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8"/>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9"/>
        <v>0</v>
      </c>
      <c r="AB2035" s="229" t="str">
        <f t="shared" si="290"/>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8"/>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9"/>
        <v>0</v>
      </c>
      <c r="AB2036" s="229" t="str">
        <f t="shared" si="290"/>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8"/>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9"/>
        <v>0</v>
      </c>
      <c r="AB2037" s="229" t="str">
        <f t="shared" si="290"/>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8"/>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9"/>
        <v>0</v>
      </c>
      <c r="AB2038" s="229" t="str">
        <f t="shared" si="290"/>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8"/>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9"/>
        <v>0</v>
      </c>
      <c r="AB2039" s="229" t="str">
        <f t="shared" si="290"/>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8"/>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9"/>
        <v>0</v>
      </c>
      <c r="AB2040" s="229" t="str">
        <f t="shared" si="290"/>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8"/>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9"/>
        <v>0</v>
      </c>
      <c r="AB2041" s="229" t="str">
        <f t="shared" si="290"/>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8"/>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9"/>
        <v>0</v>
      </c>
      <c r="AB2042" s="229" t="str">
        <f t="shared" si="290"/>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91">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92">IF(AND(C2043="Smelter not listed",OR(LEN(D2043)=0,LEN(E2043)=0)),1,0)</f>
        <v>0</v>
      </c>
      <c r="AB2043" s="229" t="str">
        <f t="shared" ref="AB2043" si="293">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4">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5">IF(AND(C2044="Smelter not listed",OR(LEN(D2044)=0,LEN(E2044)=0)),1,0)</f>
        <v>0</v>
      </c>
      <c r="AB2044" s="229" t="str">
        <f t="shared" ref="AB2044:AB2075" si="296">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4"/>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5"/>
        <v>0</v>
      </c>
      <c r="AB2045" s="229" t="str">
        <f t="shared" si="296"/>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4"/>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5"/>
        <v>0</v>
      </c>
      <c r="AB2046" s="229" t="str">
        <f t="shared" si="296"/>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4"/>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5"/>
        <v>0</v>
      </c>
      <c r="AB2047" s="229" t="str">
        <f t="shared" si="296"/>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4"/>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5"/>
        <v>0</v>
      </c>
      <c r="AB2048" s="229" t="str">
        <f t="shared" si="296"/>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4"/>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5"/>
        <v>0</v>
      </c>
      <c r="AB2049" s="229" t="str">
        <f t="shared" si="296"/>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4"/>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5"/>
        <v>0</v>
      </c>
      <c r="AB2050" s="229" t="str">
        <f t="shared" si="296"/>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4"/>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5"/>
        <v>0</v>
      </c>
      <c r="AB2051" s="229" t="str">
        <f t="shared" si="296"/>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4"/>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5"/>
        <v>0</v>
      </c>
      <c r="AB2052" s="229" t="str">
        <f t="shared" si="296"/>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4"/>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5"/>
        <v>0</v>
      </c>
      <c r="AB2053" s="229" t="str">
        <f t="shared" si="296"/>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4"/>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5"/>
        <v>0</v>
      </c>
      <c r="AB2054" s="229" t="str">
        <f t="shared" si="296"/>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4"/>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5"/>
        <v>0</v>
      </c>
      <c r="AB2055" s="229" t="str">
        <f t="shared" si="296"/>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4"/>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5"/>
        <v>0</v>
      </c>
      <c r="AB2056" s="229" t="str">
        <f t="shared" si="296"/>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4"/>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5"/>
        <v>0</v>
      </c>
      <c r="AB2057" s="229" t="str">
        <f t="shared" si="296"/>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4"/>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5"/>
        <v>0</v>
      </c>
      <c r="AB2058" s="229" t="str">
        <f t="shared" si="296"/>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4"/>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5"/>
        <v>0</v>
      </c>
      <c r="AB2059" s="229" t="str">
        <f t="shared" si="296"/>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4"/>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5"/>
        <v>0</v>
      </c>
      <c r="AB2060" s="229" t="str">
        <f t="shared" si="296"/>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4"/>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5"/>
        <v>0</v>
      </c>
      <c r="AB2061" s="229" t="str">
        <f t="shared" si="296"/>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4"/>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5"/>
        <v>0</v>
      </c>
      <c r="AB2062" s="229" t="str">
        <f t="shared" si="296"/>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4"/>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5"/>
        <v>0</v>
      </c>
      <c r="AB2063" s="229" t="str">
        <f t="shared" si="296"/>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4"/>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5"/>
        <v>0</v>
      </c>
      <c r="AB2064" s="229" t="str">
        <f t="shared" si="296"/>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4"/>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5"/>
        <v>0</v>
      </c>
      <c r="AB2065" s="229" t="str">
        <f t="shared" si="296"/>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4"/>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5"/>
        <v>0</v>
      </c>
      <c r="AB2066" s="229" t="str">
        <f t="shared" si="296"/>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4"/>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5"/>
        <v>0</v>
      </c>
      <c r="AB2067" s="229" t="str">
        <f t="shared" si="296"/>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4"/>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5"/>
        <v>0</v>
      </c>
      <c r="AB2068" s="229" t="str">
        <f t="shared" si="296"/>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4"/>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5"/>
        <v>0</v>
      </c>
      <c r="AB2069" s="229" t="str">
        <f t="shared" si="296"/>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4"/>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5"/>
        <v>0</v>
      </c>
      <c r="AB2070" s="229" t="str">
        <f t="shared" si="296"/>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4"/>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5"/>
        <v>0</v>
      </c>
      <c r="AB2071" s="229" t="str">
        <f t="shared" si="296"/>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4"/>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5"/>
        <v>0</v>
      </c>
      <c r="AB2072" s="229" t="str">
        <f t="shared" si="296"/>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4"/>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5"/>
        <v>0</v>
      </c>
      <c r="AB2073" s="229" t="str">
        <f t="shared" si="296"/>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4"/>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5"/>
        <v>0</v>
      </c>
      <c r="AB2074" s="229" t="str">
        <f t="shared" si="296"/>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4"/>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5"/>
        <v>0</v>
      </c>
      <c r="AB2075" s="229" t="str">
        <f t="shared" si="296"/>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7">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8">IF(AND(C2076="Smelter not listed",OR(LEN(D2076)=0,LEN(E2076)=0)),1,0)</f>
        <v>0</v>
      </c>
      <c r="AB2076" s="229" t="str">
        <f t="shared" ref="AB2076:AB2106" si="299">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7"/>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8"/>
        <v>0</v>
      </c>
      <c r="AB2077" s="229" t="str">
        <f t="shared" si="299"/>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7"/>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8"/>
        <v>0</v>
      </c>
      <c r="AB2078" s="229" t="str">
        <f t="shared" si="299"/>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7"/>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8"/>
        <v>0</v>
      </c>
      <c r="AB2079" s="229" t="str">
        <f t="shared" si="299"/>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7"/>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8"/>
        <v>0</v>
      </c>
      <c r="AB2080" s="229" t="str">
        <f t="shared" si="299"/>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7"/>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8"/>
        <v>0</v>
      </c>
      <c r="AB2081" s="229" t="str">
        <f t="shared" si="299"/>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7"/>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8"/>
        <v>0</v>
      </c>
      <c r="AB2082" s="229" t="str">
        <f t="shared" si="299"/>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7"/>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8"/>
        <v>0</v>
      </c>
      <c r="AB2083" s="229" t="str">
        <f t="shared" si="299"/>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7"/>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8"/>
        <v>0</v>
      </c>
      <c r="AB2084" s="229" t="str">
        <f t="shared" si="299"/>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7"/>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8"/>
        <v>0</v>
      </c>
      <c r="AB2085" s="229" t="str">
        <f t="shared" si="299"/>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7"/>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8"/>
        <v>0</v>
      </c>
      <c r="AB2086" s="229" t="str">
        <f t="shared" si="299"/>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7"/>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8"/>
        <v>0</v>
      </c>
      <c r="AB2087" s="229" t="str">
        <f t="shared" si="299"/>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7"/>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8"/>
        <v>0</v>
      </c>
      <c r="AB2088" s="229" t="str">
        <f t="shared" si="299"/>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7"/>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8"/>
        <v>0</v>
      </c>
      <c r="AB2089" s="229" t="str">
        <f t="shared" si="299"/>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7"/>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8"/>
        <v>0</v>
      </c>
      <c r="AB2090" s="229" t="str">
        <f t="shared" si="299"/>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7"/>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8"/>
        <v>0</v>
      </c>
      <c r="AB2091" s="229" t="str">
        <f t="shared" si="299"/>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7"/>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8"/>
        <v>0</v>
      </c>
      <c r="AB2092" s="229" t="str">
        <f t="shared" si="299"/>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7"/>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8"/>
        <v>0</v>
      </c>
      <c r="AB2093" s="229" t="str">
        <f t="shared" si="299"/>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7"/>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8"/>
        <v>0</v>
      </c>
      <c r="AB2094" s="229" t="str">
        <f t="shared" si="299"/>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7"/>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8"/>
        <v>0</v>
      </c>
      <c r="AB2095" s="229" t="str">
        <f t="shared" si="299"/>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7"/>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8"/>
        <v>0</v>
      </c>
      <c r="AB2096" s="229" t="str">
        <f t="shared" si="299"/>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7"/>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8"/>
        <v>0</v>
      </c>
      <c r="AB2097" s="229" t="str">
        <f t="shared" si="299"/>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7"/>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8"/>
        <v>0</v>
      </c>
      <c r="AB2098" s="229" t="str">
        <f t="shared" si="299"/>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7"/>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8"/>
        <v>0</v>
      </c>
      <c r="AB2099" s="229" t="str">
        <f t="shared" si="299"/>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7"/>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8"/>
        <v>0</v>
      </c>
      <c r="AB2100" s="229" t="str">
        <f t="shared" si="299"/>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7"/>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8"/>
        <v>0</v>
      </c>
      <c r="AB2101" s="229" t="str">
        <f t="shared" si="299"/>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7"/>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8"/>
        <v>0</v>
      </c>
      <c r="AB2102" s="229" t="str">
        <f t="shared" si="299"/>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7"/>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8"/>
        <v>0</v>
      </c>
      <c r="AB2103" s="229" t="str">
        <f t="shared" si="299"/>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7"/>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8"/>
        <v>0</v>
      </c>
      <c r="AB2104" s="229" t="str">
        <f t="shared" si="299"/>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7"/>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8"/>
        <v>0</v>
      </c>
      <c r="AB2105" s="229" t="str">
        <f t="shared" si="299"/>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7"/>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8"/>
        <v>0</v>
      </c>
      <c r="AB2106" s="229" t="str">
        <f t="shared" si="299"/>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300">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301">IF(AND(C2107="Smelter not listed",OR(LEN(D2107)=0,LEN(E2107)=0)),1,0)</f>
        <v>0</v>
      </c>
      <c r="AB2107" s="229" t="str">
        <f t="shared" ref="AB2107" si="302">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3">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4">IF(AND(C2108="Smelter not listed",OR(LEN(D2108)=0,LEN(E2108)=0)),1,0)</f>
        <v>0</v>
      </c>
      <c r="AB2108" s="229" t="str">
        <f t="shared" ref="AB2108:AB2139" si="305">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3"/>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4"/>
        <v>0</v>
      </c>
      <c r="AB2109" s="229" t="str">
        <f t="shared" si="305"/>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3"/>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4"/>
        <v>0</v>
      </c>
      <c r="AB2110" s="229" t="str">
        <f t="shared" si="305"/>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3"/>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4"/>
        <v>0</v>
      </c>
      <c r="AB2111" s="229" t="str">
        <f t="shared" si="305"/>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3"/>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4"/>
        <v>0</v>
      </c>
      <c r="AB2112" s="229" t="str">
        <f t="shared" si="305"/>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3"/>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4"/>
        <v>0</v>
      </c>
      <c r="AB2113" s="229" t="str">
        <f t="shared" si="305"/>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3"/>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4"/>
        <v>0</v>
      </c>
      <c r="AB2114" s="229" t="str">
        <f t="shared" si="305"/>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3"/>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4"/>
        <v>0</v>
      </c>
      <c r="AB2115" s="229" t="str">
        <f t="shared" si="305"/>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3"/>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4"/>
        <v>0</v>
      </c>
      <c r="AB2116" s="229" t="str">
        <f t="shared" si="305"/>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3"/>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4"/>
        <v>0</v>
      </c>
      <c r="AB2117" s="229" t="str">
        <f t="shared" si="305"/>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3"/>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4"/>
        <v>0</v>
      </c>
      <c r="AB2118" s="229" t="str">
        <f t="shared" si="305"/>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3"/>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4"/>
        <v>0</v>
      </c>
      <c r="AB2119" s="229" t="str">
        <f t="shared" si="305"/>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3"/>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4"/>
        <v>0</v>
      </c>
      <c r="AB2120" s="229" t="str">
        <f t="shared" si="305"/>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3"/>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4"/>
        <v>0</v>
      </c>
      <c r="AB2121" s="229" t="str">
        <f t="shared" si="305"/>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3"/>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4"/>
        <v>0</v>
      </c>
      <c r="AB2122" s="229" t="str">
        <f t="shared" si="305"/>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3"/>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4"/>
        <v>0</v>
      </c>
      <c r="AB2123" s="229" t="str">
        <f t="shared" si="305"/>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3"/>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4"/>
        <v>0</v>
      </c>
      <c r="AB2124" s="229" t="str">
        <f t="shared" si="305"/>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3"/>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4"/>
        <v>0</v>
      </c>
      <c r="AB2125" s="229" t="str">
        <f t="shared" si="305"/>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3"/>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4"/>
        <v>0</v>
      </c>
      <c r="AB2126" s="229" t="str">
        <f t="shared" si="305"/>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3"/>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4"/>
        <v>0</v>
      </c>
      <c r="AB2127" s="229" t="str">
        <f t="shared" si="305"/>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3"/>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4"/>
        <v>0</v>
      </c>
      <c r="AB2128" s="229" t="str">
        <f t="shared" si="305"/>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3"/>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4"/>
        <v>0</v>
      </c>
      <c r="AB2129" s="229" t="str">
        <f t="shared" si="305"/>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3"/>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4"/>
        <v>0</v>
      </c>
      <c r="AB2130" s="229" t="str">
        <f t="shared" si="305"/>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3"/>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4"/>
        <v>0</v>
      </c>
      <c r="AB2131" s="229" t="str">
        <f t="shared" si="305"/>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3"/>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4"/>
        <v>0</v>
      </c>
      <c r="AB2132" s="229" t="str">
        <f t="shared" si="305"/>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3"/>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4"/>
        <v>0</v>
      </c>
      <c r="AB2133" s="229" t="str">
        <f t="shared" si="305"/>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3"/>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4"/>
        <v>0</v>
      </c>
      <c r="AB2134" s="229" t="str">
        <f t="shared" si="305"/>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3"/>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4"/>
        <v>0</v>
      </c>
      <c r="AB2135" s="229" t="str">
        <f t="shared" si="305"/>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3"/>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4"/>
        <v>0</v>
      </c>
      <c r="AB2136" s="229" t="str">
        <f t="shared" si="305"/>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3"/>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4"/>
        <v>0</v>
      </c>
      <c r="AB2137" s="229" t="str">
        <f t="shared" si="305"/>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3"/>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4"/>
        <v>0</v>
      </c>
      <c r="AB2138" s="229" t="str">
        <f t="shared" si="305"/>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3"/>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4"/>
        <v>0</v>
      </c>
      <c r="AB2139" s="229" t="str">
        <f t="shared" si="305"/>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6">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7">IF(AND(C2140="Smelter not listed",OR(LEN(D2140)=0,LEN(E2140)=0)),1,0)</f>
        <v>0</v>
      </c>
      <c r="AB2140" s="229" t="str">
        <f t="shared" ref="AB2140:AB2170" si="308">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6"/>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7"/>
        <v>0</v>
      </c>
      <c r="AB2141" s="229" t="str">
        <f t="shared" si="308"/>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6"/>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7"/>
        <v>0</v>
      </c>
      <c r="AB2142" s="229" t="str">
        <f t="shared" si="308"/>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6"/>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7"/>
        <v>0</v>
      </c>
      <c r="AB2143" s="229" t="str">
        <f t="shared" si="308"/>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6"/>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7"/>
        <v>0</v>
      </c>
      <c r="AB2144" s="229" t="str">
        <f t="shared" si="308"/>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6"/>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7"/>
        <v>0</v>
      </c>
      <c r="AB2145" s="229" t="str">
        <f t="shared" si="308"/>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6"/>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7"/>
        <v>0</v>
      </c>
      <c r="AB2146" s="229" t="str">
        <f t="shared" si="308"/>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6"/>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7"/>
        <v>0</v>
      </c>
      <c r="AB2147" s="229" t="str">
        <f t="shared" si="308"/>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6"/>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7"/>
        <v>0</v>
      </c>
      <c r="AB2148" s="229" t="str">
        <f t="shared" si="308"/>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6"/>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7"/>
        <v>0</v>
      </c>
      <c r="AB2149" s="229" t="str">
        <f t="shared" si="308"/>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6"/>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7"/>
        <v>0</v>
      </c>
      <c r="AB2150" s="229" t="str">
        <f t="shared" si="308"/>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6"/>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7"/>
        <v>0</v>
      </c>
      <c r="AB2151" s="229" t="str">
        <f t="shared" si="308"/>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6"/>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7"/>
        <v>0</v>
      </c>
      <c r="AB2152" s="229" t="str">
        <f t="shared" si="308"/>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6"/>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7"/>
        <v>0</v>
      </c>
      <c r="AB2153" s="229" t="str">
        <f t="shared" si="308"/>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6"/>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7"/>
        <v>0</v>
      </c>
      <c r="AB2154" s="229" t="str">
        <f t="shared" si="308"/>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6"/>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7"/>
        <v>0</v>
      </c>
      <c r="AB2155" s="229" t="str">
        <f t="shared" si="308"/>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6"/>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7"/>
        <v>0</v>
      </c>
      <c r="AB2156" s="229" t="str">
        <f t="shared" si="308"/>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6"/>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7"/>
        <v>0</v>
      </c>
      <c r="AB2157" s="229" t="str">
        <f t="shared" si="308"/>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6"/>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7"/>
        <v>0</v>
      </c>
      <c r="AB2158" s="229" t="str">
        <f t="shared" si="308"/>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6"/>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7"/>
        <v>0</v>
      </c>
      <c r="AB2159" s="229" t="str">
        <f t="shared" si="308"/>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6"/>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7"/>
        <v>0</v>
      </c>
      <c r="AB2160" s="229" t="str">
        <f t="shared" si="308"/>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6"/>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7"/>
        <v>0</v>
      </c>
      <c r="AB2161" s="229" t="str">
        <f t="shared" si="308"/>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6"/>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7"/>
        <v>0</v>
      </c>
      <c r="AB2162" s="229" t="str">
        <f t="shared" si="308"/>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6"/>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7"/>
        <v>0</v>
      </c>
      <c r="AB2163" s="229" t="str">
        <f t="shared" si="308"/>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6"/>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7"/>
        <v>0</v>
      </c>
      <c r="AB2164" s="229" t="str">
        <f t="shared" si="308"/>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6"/>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7"/>
        <v>0</v>
      </c>
      <c r="AB2165" s="229" t="str">
        <f t="shared" si="308"/>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6"/>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7"/>
        <v>0</v>
      </c>
      <c r="AB2166" s="229" t="str">
        <f t="shared" si="308"/>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6"/>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7"/>
        <v>0</v>
      </c>
      <c r="AB2167" s="229" t="str">
        <f t="shared" si="308"/>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6"/>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7"/>
        <v>0</v>
      </c>
      <c r="AB2168" s="229" t="str">
        <f t="shared" si="308"/>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6"/>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7"/>
        <v>0</v>
      </c>
      <c r="AB2169" s="229" t="str">
        <f t="shared" si="308"/>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6"/>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7"/>
        <v>0</v>
      </c>
      <c r="AB2170" s="229" t="str">
        <f t="shared" si="308"/>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9">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10">IF(AND(C2171="Smelter not listed",OR(LEN(D2171)=0,LEN(E2171)=0)),1,0)</f>
        <v>0</v>
      </c>
      <c r="AB2171" s="229" t="str">
        <f t="shared" ref="AB2171" si="311">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12">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3">IF(AND(C2172="Smelter not listed",OR(LEN(D2172)=0,LEN(E2172)=0)),1,0)</f>
        <v>0</v>
      </c>
      <c r="AB2172" s="229" t="str">
        <f t="shared" ref="AB2172:AB2203" si="314">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12"/>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3"/>
        <v>0</v>
      </c>
      <c r="AB2173" s="229" t="str">
        <f t="shared" si="314"/>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12"/>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3"/>
        <v>0</v>
      </c>
      <c r="AB2174" s="229" t="str">
        <f t="shared" si="314"/>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12"/>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3"/>
        <v>0</v>
      </c>
      <c r="AB2175" s="229" t="str">
        <f t="shared" si="314"/>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12"/>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3"/>
        <v>0</v>
      </c>
      <c r="AB2176" s="229" t="str">
        <f t="shared" si="314"/>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12"/>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3"/>
        <v>0</v>
      </c>
      <c r="AB2177" s="229" t="str">
        <f t="shared" si="314"/>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12"/>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3"/>
        <v>0</v>
      </c>
      <c r="AB2178" s="229" t="str">
        <f t="shared" si="314"/>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12"/>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3"/>
        <v>0</v>
      </c>
      <c r="AB2179" s="229" t="str">
        <f t="shared" si="314"/>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12"/>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3"/>
        <v>0</v>
      </c>
      <c r="AB2180" s="229" t="str">
        <f t="shared" si="314"/>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12"/>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3"/>
        <v>0</v>
      </c>
      <c r="AB2181" s="229" t="str">
        <f t="shared" si="314"/>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12"/>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3"/>
        <v>0</v>
      </c>
      <c r="AB2182" s="229" t="str">
        <f t="shared" si="314"/>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12"/>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3"/>
        <v>0</v>
      </c>
      <c r="AB2183" s="229" t="str">
        <f t="shared" si="314"/>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12"/>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3"/>
        <v>0</v>
      </c>
      <c r="AB2184" s="229" t="str">
        <f t="shared" si="314"/>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12"/>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3"/>
        <v>0</v>
      </c>
      <c r="AB2185" s="229" t="str">
        <f t="shared" si="314"/>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12"/>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3"/>
        <v>0</v>
      </c>
      <c r="AB2186" s="229" t="str">
        <f t="shared" si="314"/>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12"/>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3"/>
        <v>0</v>
      </c>
      <c r="AB2187" s="229" t="str">
        <f t="shared" si="314"/>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12"/>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3"/>
        <v>0</v>
      </c>
      <c r="AB2188" s="229" t="str">
        <f t="shared" si="314"/>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12"/>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3"/>
        <v>0</v>
      </c>
      <c r="AB2189" s="229" t="str">
        <f t="shared" si="314"/>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12"/>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3"/>
        <v>0</v>
      </c>
      <c r="AB2190" s="229" t="str">
        <f t="shared" si="314"/>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12"/>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3"/>
        <v>0</v>
      </c>
      <c r="AB2191" s="229" t="str">
        <f t="shared" si="314"/>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12"/>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3"/>
        <v>0</v>
      </c>
      <c r="AB2192" s="229" t="str">
        <f t="shared" si="314"/>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12"/>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3"/>
        <v>0</v>
      </c>
      <c r="AB2193" s="229" t="str">
        <f t="shared" si="314"/>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12"/>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3"/>
        <v>0</v>
      </c>
      <c r="AB2194" s="229" t="str">
        <f t="shared" si="314"/>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12"/>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3"/>
        <v>0</v>
      </c>
      <c r="AB2195" s="229" t="str">
        <f t="shared" si="314"/>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12"/>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3"/>
        <v>0</v>
      </c>
      <c r="AB2196" s="229" t="str">
        <f t="shared" si="314"/>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12"/>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3"/>
        <v>0</v>
      </c>
      <c r="AB2197" s="229" t="str">
        <f t="shared" si="314"/>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12"/>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3"/>
        <v>0</v>
      </c>
      <c r="AB2198" s="229" t="str">
        <f t="shared" si="314"/>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2"/>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3"/>
        <v>0</v>
      </c>
      <c r="AB2199" s="229" t="str">
        <f t="shared" si="314"/>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2"/>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3"/>
        <v>0</v>
      </c>
      <c r="AB2200" s="229" t="str">
        <f t="shared" si="314"/>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2"/>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3"/>
        <v>0</v>
      </c>
      <c r="AB2201" s="229" t="str">
        <f t="shared" si="314"/>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2"/>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3"/>
        <v>0</v>
      </c>
      <c r="AB2202" s="229" t="str">
        <f t="shared" si="314"/>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2"/>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3"/>
        <v>0</v>
      </c>
      <c r="AB2203" s="229" t="str">
        <f t="shared" si="314"/>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5">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6">IF(AND(C2204="Smelter not listed",OR(LEN(D2204)=0,LEN(E2204)=0)),1,0)</f>
        <v>0</v>
      </c>
      <c r="AB2204" s="229" t="str">
        <f t="shared" ref="AB2204:AB2234" si="317">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5"/>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6"/>
        <v>0</v>
      </c>
      <c r="AB2205" s="229" t="str">
        <f t="shared" si="317"/>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5"/>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6"/>
        <v>0</v>
      </c>
      <c r="AB2206" s="229" t="str">
        <f t="shared" si="317"/>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5"/>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6"/>
        <v>0</v>
      </c>
      <c r="AB2207" s="229" t="str">
        <f t="shared" si="317"/>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5"/>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6"/>
        <v>0</v>
      </c>
      <c r="AB2208" s="229" t="str">
        <f t="shared" si="317"/>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5"/>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6"/>
        <v>0</v>
      </c>
      <c r="AB2209" s="229" t="str">
        <f t="shared" si="317"/>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5"/>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6"/>
        <v>0</v>
      </c>
      <c r="AB2210" s="229" t="str">
        <f t="shared" si="317"/>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5"/>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6"/>
        <v>0</v>
      </c>
      <c r="AB2211" s="229" t="str">
        <f t="shared" si="317"/>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5"/>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6"/>
        <v>0</v>
      </c>
      <c r="AB2212" s="229" t="str">
        <f t="shared" si="317"/>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5"/>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6"/>
        <v>0</v>
      </c>
      <c r="AB2213" s="229" t="str">
        <f t="shared" si="317"/>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5"/>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6"/>
        <v>0</v>
      </c>
      <c r="AB2214" s="229" t="str">
        <f t="shared" si="317"/>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5"/>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6"/>
        <v>0</v>
      </c>
      <c r="AB2215" s="229" t="str">
        <f t="shared" si="317"/>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5"/>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6"/>
        <v>0</v>
      </c>
      <c r="AB2216" s="229" t="str">
        <f t="shared" si="317"/>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5"/>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6"/>
        <v>0</v>
      </c>
      <c r="AB2217" s="229" t="str">
        <f t="shared" si="317"/>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5"/>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6"/>
        <v>0</v>
      </c>
      <c r="AB2218" s="229" t="str">
        <f t="shared" si="317"/>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5"/>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6"/>
        <v>0</v>
      </c>
      <c r="AB2219" s="229" t="str">
        <f t="shared" si="317"/>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5"/>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6"/>
        <v>0</v>
      </c>
      <c r="AB2220" s="229" t="str">
        <f t="shared" si="317"/>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5"/>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6"/>
        <v>0</v>
      </c>
      <c r="AB2221" s="229" t="str">
        <f t="shared" si="317"/>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5"/>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6"/>
        <v>0</v>
      </c>
      <c r="AB2222" s="229" t="str">
        <f t="shared" si="317"/>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5"/>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6"/>
        <v>0</v>
      </c>
      <c r="AB2223" s="229" t="str">
        <f t="shared" si="317"/>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5"/>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6"/>
        <v>0</v>
      </c>
      <c r="AB2224" s="229" t="str">
        <f t="shared" si="317"/>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5"/>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6"/>
        <v>0</v>
      </c>
      <c r="AB2225" s="229" t="str">
        <f t="shared" si="317"/>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5"/>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6"/>
        <v>0</v>
      </c>
      <c r="AB2226" s="229" t="str">
        <f t="shared" si="317"/>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5"/>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6"/>
        <v>0</v>
      </c>
      <c r="AB2227" s="229" t="str">
        <f t="shared" si="317"/>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5"/>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6"/>
        <v>0</v>
      </c>
      <c r="AB2228" s="229" t="str">
        <f t="shared" si="317"/>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5"/>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6"/>
        <v>0</v>
      </c>
      <c r="AB2229" s="229" t="str">
        <f t="shared" si="317"/>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5"/>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6"/>
        <v>0</v>
      </c>
      <c r="AB2230" s="229" t="str">
        <f t="shared" si="317"/>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5"/>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6"/>
        <v>0</v>
      </c>
      <c r="AB2231" s="229" t="str">
        <f t="shared" si="317"/>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5"/>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6"/>
        <v>0</v>
      </c>
      <c r="AB2232" s="229" t="str">
        <f t="shared" si="317"/>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5"/>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6"/>
        <v>0</v>
      </c>
      <c r="AB2233" s="229" t="str">
        <f t="shared" si="317"/>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5"/>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6"/>
        <v>0</v>
      </c>
      <c r="AB2234" s="229" t="str">
        <f t="shared" si="317"/>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8">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9">IF(AND(C2235="Smelter not listed",OR(LEN(D2235)=0,LEN(E2235)=0)),1,0)</f>
        <v>0</v>
      </c>
      <c r="AB2235" s="229" t="str">
        <f t="shared" ref="AB2235" si="320">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21">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22">IF(AND(C2236="Smelter not listed",OR(LEN(D2236)=0,LEN(E2236)=0)),1,0)</f>
        <v>0</v>
      </c>
      <c r="AB2236" s="229" t="str">
        <f t="shared" ref="AB2236:AB2267" si="323">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21"/>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22"/>
        <v>0</v>
      </c>
      <c r="AB2237" s="229" t="str">
        <f t="shared" si="323"/>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21"/>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22"/>
        <v>0</v>
      </c>
      <c r="AB2238" s="229" t="str">
        <f t="shared" si="323"/>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21"/>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22"/>
        <v>0</v>
      </c>
      <c r="AB2239" s="229" t="str">
        <f t="shared" si="323"/>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21"/>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22"/>
        <v>0</v>
      </c>
      <c r="AB2240" s="229" t="str">
        <f t="shared" si="323"/>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21"/>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22"/>
        <v>0</v>
      </c>
      <c r="AB2241" s="229" t="str">
        <f t="shared" si="323"/>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21"/>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22"/>
        <v>0</v>
      </c>
      <c r="AB2242" s="229" t="str">
        <f t="shared" si="323"/>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21"/>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22"/>
        <v>0</v>
      </c>
      <c r="AB2243" s="229" t="str">
        <f t="shared" si="323"/>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21"/>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22"/>
        <v>0</v>
      </c>
      <c r="AB2244" s="229" t="str">
        <f t="shared" si="323"/>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21"/>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22"/>
        <v>0</v>
      </c>
      <c r="AB2245" s="229" t="str">
        <f t="shared" si="323"/>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21"/>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22"/>
        <v>0</v>
      </c>
      <c r="AB2246" s="229" t="str">
        <f t="shared" si="323"/>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21"/>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22"/>
        <v>0</v>
      </c>
      <c r="AB2247" s="229" t="str">
        <f t="shared" si="323"/>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21"/>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22"/>
        <v>0</v>
      </c>
      <c r="AB2248" s="229" t="str">
        <f t="shared" si="323"/>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21"/>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22"/>
        <v>0</v>
      </c>
      <c r="AB2249" s="229" t="str">
        <f t="shared" si="323"/>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21"/>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22"/>
        <v>0</v>
      </c>
      <c r="AB2250" s="229" t="str">
        <f t="shared" si="323"/>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21"/>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22"/>
        <v>0</v>
      </c>
      <c r="AB2251" s="229" t="str">
        <f t="shared" si="323"/>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21"/>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22"/>
        <v>0</v>
      </c>
      <c r="AB2252" s="229" t="str">
        <f t="shared" si="323"/>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21"/>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22"/>
        <v>0</v>
      </c>
      <c r="AB2253" s="229" t="str">
        <f t="shared" si="323"/>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21"/>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22"/>
        <v>0</v>
      </c>
      <c r="AB2254" s="229" t="str">
        <f t="shared" si="323"/>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21"/>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22"/>
        <v>0</v>
      </c>
      <c r="AB2255" s="229" t="str">
        <f t="shared" si="323"/>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21"/>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22"/>
        <v>0</v>
      </c>
      <c r="AB2256" s="229" t="str">
        <f t="shared" si="323"/>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21"/>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22"/>
        <v>0</v>
      </c>
      <c r="AB2257" s="229" t="str">
        <f t="shared" si="323"/>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21"/>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22"/>
        <v>0</v>
      </c>
      <c r="AB2258" s="229" t="str">
        <f t="shared" si="323"/>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21"/>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22"/>
        <v>0</v>
      </c>
      <c r="AB2259" s="229" t="str">
        <f t="shared" si="323"/>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21"/>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22"/>
        <v>0</v>
      </c>
      <c r="AB2260" s="229" t="str">
        <f t="shared" si="323"/>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21"/>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22"/>
        <v>0</v>
      </c>
      <c r="AB2261" s="229" t="str">
        <f t="shared" si="323"/>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21"/>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22"/>
        <v>0</v>
      </c>
      <c r="AB2262" s="229" t="str">
        <f t="shared" si="323"/>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21"/>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22"/>
        <v>0</v>
      </c>
      <c r="AB2263" s="229" t="str">
        <f t="shared" si="323"/>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21"/>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22"/>
        <v>0</v>
      </c>
      <c r="AB2264" s="229" t="str">
        <f t="shared" si="323"/>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21"/>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22"/>
        <v>0</v>
      </c>
      <c r="AB2265" s="229" t="str">
        <f t="shared" si="323"/>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21"/>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22"/>
        <v>0</v>
      </c>
      <c r="AB2266" s="229" t="str">
        <f t="shared" si="323"/>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21"/>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22"/>
        <v>0</v>
      </c>
      <c r="AB2267" s="229" t="str">
        <f t="shared" si="323"/>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4">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5">IF(AND(C2268="Smelter not listed",OR(LEN(D2268)=0,LEN(E2268)=0)),1,0)</f>
        <v>0</v>
      </c>
      <c r="AB2268" s="229" t="str">
        <f t="shared" ref="AB2268:AB2298" si="326">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4"/>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5"/>
        <v>0</v>
      </c>
      <c r="AB2269" s="229" t="str">
        <f t="shared" si="326"/>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4"/>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5"/>
        <v>0</v>
      </c>
      <c r="AB2270" s="229" t="str">
        <f t="shared" si="326"/>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4"/>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5"/>
        <v>0</v>
      </c>
      <c r="AB2271" s="229" t="str">
        <f t="shared" si="326"/>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4"/>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5"/>
        <v>0</v>
      </c>
      <c r="AB2272" s="229" t="str">
        <f t="shared" si="326"/>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4"/>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5"/>
        <v>0</v>
      </c>
      <c r="AB2273" s="229" t="str">
        <f t="shared" si="326"/>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4"/>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5"/>
        <v>0</v>
      </c>
      <c r="AB2274" s="229" t="str">
        <f t="shared" si="326"/>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4"/>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5"/>
        <v>0</v>
      </c>
      <c r="AB2275" s="229" t="str">
        <f t="shared" si="326"/>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4"/>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5"/>
        <v>0</v>
      </c>
      <c r="AB2276" s="229" t="str">
        <f t="shared" si="326"/>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4"/>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5"/>
        <v>0</v>
      </c>
      <c r="AB2277" s="229" t="str">
        <f t="shared" si="326"/>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4"/>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5"/>
        <v>0</v>
      </c>
      <c r="AB2278" s="229" t="str">
        <f t="shared" si="326"/>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4"/>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5"/>
        <v>0</v>
      </c>
      <c r="AB2279" s="229" t="str">
        <f t="shared" si="326"/>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4"/>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5"/>
        <v>0</v>
      </c>
      <c r="AB2280" s="229" t="str">
        <f t="shared" si="326"/>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4"/>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5"/>
        <v>0</v>
      </c>
      <c r="AB2281" s="229" t="str">
        <f t="shared" si="326"/>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4"/>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5"/>
        <v>0</v>
      </c>
      <c r="AB2282" s="229" t="str">
        <f t="shared" si="326"/>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4"/>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5"/>
        <v>0</v>
      </c>
      <c r="AB2283" s="229" t="str">
        <f t="shared" si="326"/>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4"/>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5"/>
        <v>0</v>
      </c>
      <c r="AB2284" s="229" t="str">
        <f t="shared" si="326"/>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4"/>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5"/>
        <v>0</v>
      </c>
      <c r="AB2285" s="229" t="str">
        <f t="shared" si="326"/>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4"/>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5"/>
        <v>0</v>
      </c>
      <c r="AB2286" s="229" t="str">
        <f t="shared" si="326"/>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4"/>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5"/>
        <v>0</v>
      </c>
      <c r="AB2287" s="229" t="str">
        <f t="shared" si="326"/>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4"/>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5"/>
        <v>0</v>
      </c>
      <c r="AB2288" s="229" t="str">
        <f t="shared" si="326"/>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4"/>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5"/>
        <v>0</v>
      </c>
      <c r="AB2289" s="229" t="str">
        <f t="shared" si="326"/>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4"/>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5"/>
        <v>0</v>
      </c>
      <c r="AB2290" s="229" t="str">
        <f t="shared" si="326"/>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4"/>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5"/>
        <v>0</v>
      </c>
      <c r="AB2291" s="229" t="str">
        <f t="shared" si="326"/>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4"/>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5"/>
        <v>0</v>
      </c>
      <c r="AB2292" s="229" t="str">
        <f t="shared" si="326"/>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4"/>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5"/>
        <v>0</v>
      </c>
      <c r="AB2293" s="229" t="str">
        <f t="shared" si="326"/>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4"/>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5"/>
        <v>0</v>
      </c>
      <c r="AB2294" s="229" t="str">
        <f t="shared" si="326"/>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4"/>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5"/>
        <v>0</v>
      </c>
      <c r="AB2295" s="229" t="str">
        <f t="shared" si="326"/>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4"/>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5"/>
        <v>0</v>
      </c>
      <c r="AB2296" s="229" t="str">
        <f t="shared" si="326"/>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4"/>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5"/>
        <v>0</v>
      </c>
      <c r="AB2297" s="229" t="str">
        <f t="shared" si="326"/>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4"/>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5"/>
        <v>0</v>
      </c>
      <c r="AB2298" s="229" t="str">
        <f t="shared" si="326"/>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7">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8">IF(AND(C2299="Smelter not listed",OR(LEN(D2299)=0,LEN(E2299)=0)),1,0)</f>
        <v>0</v>
      </c>
      <c r="AB2299" s="229" t="str">
        <f t="shared" ref="AB2299" si="329">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30">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31">IF(AND(C2300="Smelter not listed",OR(LEN(D2300)=0,LEN(E2300)=0)),1,0)</f>
        <v>0</v>
      </c>
      <c r="AB2300" s="229" t="str">
        <f t="shared" ref="AB2300:AB2331" si="332">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30"/>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31"/>
        <v>0</v>
      </c>
      <c r="AB2301" s="229" t="str">
        <f t="shared" si="332"/>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30"/>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31"/>
        <v>0</v>
      </c>
      <c r="AB2302" s="229" t="str">
        <f t="shared" si="332"/>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30"/>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31"/>
        <v>0</v>
      </c>
      <c r="AB2303" s="229" t="str">
        <f t="shared" si="332"/>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30"/>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31"/>
        <v>0</v>
      </c>
      <c r="AB2304" s="229" t="str">
        <f t="shared" si="332"/>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30"/>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31"/>
        <v>0</v>
      </c>
      <c r="AB2305" s="229" t="str">
        <f t="shared" si="332"/>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30"/>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31"/>
        <v>0</v>
      </c>
      <c r="AB2306" s="229" t="str">
        <f t="shared" si="332"/>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30"/>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31"/>
        <v>0</v>
      </c>
      <c r="AB2307" s="229" t="str">
        <f t="shared" si="332"/>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30"/>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31"/>
        <v>0</v>
      </c>
      <c r="AB2308" s="229" t="str">
        <f t="shared" si="332"/>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30"/>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31"/>
        <v>0</v>
      </c>
      <c r="AB2309" s="229" t="str">
        <f t="shared" si="332"/>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30"/>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31"/>
        <v>0</v>
      </c>
      <c r="AB2310" s="229" t="str">
        <f t="shared" si="332"/>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30"/>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31"/>
        <v>0</v>
      </c>
      <c r="AB2311" s="229" t="str">
        <f t="shared" si="332"/>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30"/>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31"/>
        <v>0</v>
      </c>
      <c r="AB2312" s="229" t="str">
        <f t="shared" si="332"/>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30"/>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31"/>
        <v>0</v>
      </c>
      <c r="AB2313" s="229" t="str">
        <f t="shared" si="332"/>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30"/>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31"/>
        <v>0</v>
      </c>
      <c r="AB2314" s="229" t="str">
        <f t="shared" si="332"/>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30"/>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31"/>
        <v>0</v>
      </c>
      <c r="AB2315" s="229" t="str">
        <f t="shared" si="332"/>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30"/>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31"/>
        <v>0</v>
      </c>
      <c r="AB2316" s="229" t="str">
        <f t="shared" si="332"/>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30"/>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31"/>
        <v>0</v>
      </c>
      <c r="AB2317" s="229" t="str">
        <f t="shared" si="332"/>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30"/>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31"/>
        <v>0</v>
      </c>
      <c r="AB2318" s="229" t="str">
        <f t="shared" si="332"/>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30"/>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31"/>
        <v>0</v>
      </c>
      <c r="AB2319" s="229" t="str">
        <f t="shared" si="332"/>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30"/>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31"/>
        <v>0</v>
      </c>
      <c r="AB2320" s="229" t="str">
        <f t="shared" si="332"/>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30"/>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31"/>
        <v>0</v>
      </c>
      <c r="AB2321" s="229" t="str">
        <f t="shared" si="332"/>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30"/>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31"/>
        <v>0</v>
      </c>
      <c r="AB2322" s="229" t="str">
        <f t="shared" si="332"/>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30"/>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31"/>
        <v>0</v>
      </c>
      <c r="AB2323" s="229" t="str">
        <f t="shared" si="332"/>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30"/>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31"/>
        <v>0</v>
      </c>
      <c r="AB2324" s="229" t="str">
        <f t="shared" si="332"/>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30"/>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31"/>
        <v>0</v>
      </c>
      <c r="AB2325" s="229" t="str">
        <f t="shared" si="332"/>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30"/>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31"/>
        <v>0</v>
      </c>
      <c r="AB2326" s="229" t="str">
        <f t="shared" si="332"/>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30"/>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31"/>
        <v>0</v>
      </c>
      <c r="AB2327" s="229" t="str">
        <f t="shared" si="332"/>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30"/>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31"/>
        <v>0</v>
      </c>
      <c r="AB2328" s="229" t="str">
        <f t="shared" si="332"/>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30"/>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31"/>
        <v>0</v>
      </c>
      <c r="AB2329" s="229" t="str">
        <f t="shared" si="332"/>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30"/>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31"/>
        <v>0</v>
      </c>
      <c r="AB2330" s="229" t="str">
        <f t="shared" si="332"/>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30"/>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31"/>
        <v>0</v>
      </c>
      <c r="AB2331" s="229" t="str">
        <f t="shared" si="332"/>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3">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4">IF(AND(C2332="Smelter not listed",OR(LEN(D2332)=0,LEN(E2332)=0)),1,0)</f>
        <v>0</v>
      </c>
      <c r="AB2332" s="229" t="str">
        <f t="shared" ref="AB2332:AB2362" si="335">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3"/>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4"/>
        <v>0</v>
      </c>
      <c r="AB2333" s="229" t="str">
        <f t="shared" si="335"/>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3"/>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4"/>
        <v>0</v>
      </c>
      <c r="AB2334" s="229" t="str">
        <f t="shared" si="335"/>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3"/>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4"/>
        <v>0</v>
      </c>
      <c r="AB2335" s="229" t="str">
        <f t="shared" si="335"/>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3"/>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4"/>
        <v>0</v>
      </c>
      <c r="AB2336" s="229" t="str">
        <f t="shared" si="335"/>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3"/>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4"/>
        <v>0</v>
      </c>
      <c r="AB2337" s="229" t="str">
        <f t="shared" si="335"/>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3"/>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4"/>
        <v>0</v>
      </c>
      <c r="AB2338" s="229" t="str">
        <f t="shared" si="335"/>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3"/>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4"/>
        <v>0</v>
      </c>
      <c r="AB2339" s="229" t="str">
        <f t="shared" si="335"/>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3"/>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4"/>
        <v>0</v>
      </c>
      <c r="AB2340" s="229" t="str">
        <f t="shared" si="335"/>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3"/>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4"/>
        <v>0</v>
      </c>
      <c r="AB2341" s="229" t="str">
        <f t="shared" si="335"/>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3"/>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4"/>
        <v>0</v>
      </c>
      <c r="AB2342" s="229" t="str">
        <f t="shared" si="335"/>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3"/>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4"/>
        <v>0</v>
      </c>
      <c r="AB2343" s="229" t="str">
        <f t="shared" si="335"/>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3"/>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4"/>
        <v>0</v>
      </c>
      <c r="AB2344" s="229" t="str">
        <f t="shared" si="335"/>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3"/>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4"/>
        <v>0</v>
      </c>
      <c r="AB2345" s="229" t="str">
        <f t="shared" si="335"/>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3"/>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4"/>
        <v>0</v>
      </c>
      <c r="AB2346" s="229" t="str">
        <f t="shared" si="335"/>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3"/>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4"/>
        <v>0</v>
      </c>
      <c r="AB2347" s="229" t="str">
        <f t="shared" si="335"/>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3"/>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4"/>
        <v>0</v>
      </c>
      <c r="AB2348" s="229" t="str">
        <f t="shared" si="335"/>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3"/>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4"/>
        <v>0</v>
      </c>
      <c r="AB2349" s="229" t="str">
        <f t="shared" si="335"/>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3"/>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4"/>
        <v>0</v>
      </c>
      <c r="AB2350" s="229" t="str">
        <f t="shared" si="335"/>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3"/>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4"/>
        <v>0</v>
      </c>
      <c r="AB2351" s="229" t="str">
        <f t="shared" si="335"/>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3"/>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4"/>
        <v>0</v>
      </c>
      <c r="AB2352" s="229" t="str">
        <f t="shared" si="335"/>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3"/>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4"/>
        <v>0</v>
      </c>
      <c r="AB2353" s="229" t="str">
        <f t="shared" si="335"/>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3"/>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4"/>
        <v>0</v>
      </c>
      <c r="AB2354" s="229" t="str">
        <f t="shared" si="335"/>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3"/>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4"/>
        <v>0</v>
      </c>
      <c r="AB2355" s="229" t="str">
        <f t="shared" si="335"/>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3"/>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4"/>
        <v>0</v>
      </c>
      <c r="AB2356" s="229" t="str">
        <f t="shared" si="335"/>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3"/>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4"/>
        <v>0</v>
      </c>
      <c r="AB2357" s="229" t="str">
        <f t="shared" si="335"/>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3"/>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4"/>
        <v>0</v>
      </c>
      <c r="AB2358" s="229" t="str">
        <f t="shared" si="335"/>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3"/>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4"/>
        <v>0</v>
      </c>
      <c r="AB2359" s="229" t="str">
        <f t="shared" si="335"/>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3"/>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4"/>
        <v>0</v>
      </c>
      <c r="AB2360" s="229" t="str">
        <f t="shared" si="335"/>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3"/>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4"/>
        <v>0</v>
      </c>
      <c r="AB2361" s="229" t="str">
        <f t="shared" si="335"/>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3"/>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4"/>
        <v>0</v>
      </c>
      <c r="AB2362" s="229" t="str">
        <f t="shared" si="335"/>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6">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7">IF(AND(C2363="Smelter not listed",OR(LEN(D2363)=0,LEN(E2363)=0)),1,0)</f>
        <v>0</v>
      </c>
      <c r="AB2363" s="229" t="str">
        <f t="shared" ref="AB2363" si="338">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9">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40">IF(AND(C2364="Smelter not listed",OR(LEN(D2364)=0,LEN(E2364)=0)),1,0)</f>
        <v>0</v>
      </c>
      <c r="AB2364" s="229" t="str">
        <f t="shared" ref="AB2364:AB2395" si="341">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9"/>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40"/>
        <v>0</v>
      </c>
      <c r="AB2365" s="229" t="str">
        <f t="shared" si="341"/>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9"/>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40"/>
        <v>0</v>
      </c>
      <c r="AB2366" s="229" t="str">
        <f t="shared" si="341"/>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9"/>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40"/>
        <v>0</v>
      </c>
      <c r="AB2367" s="229" t="str">
        <f t="shared" si="341"/>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9"/>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40"/>
        <v>0</v>
      </c>
      <c r="AB2368" s="229" t="str">
        <f t="shared" si="341"/>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9"/>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40"/>
        <v>0</v>
      </c>
      <c r="AB2369" s="229" t="str">
        <f t="shared" si="341"/>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9"/>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40"/>
        <v>0</v>
      </c>
      <c r="AB2370" s="229" t="str">
        <f t="shared" si="341"/>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9"/>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40"/>
        <v>0</v>
      </c>
      <c r="AB2371" s="229" t="str">
        <f t="shared" si="341"/>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9"/>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40"/>
        <v>0</v>
      </c>
      <c r="AB2372" s="229" t="str">
        <f t="shared" si="341"/>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9"/>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40"/>
        <v>0</v>
      </c>
      <c r="AB2373" s="229" t="str">
        <f t="shared" si="341"/>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9"/>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40"/>
        <v>0</v>
      </c>
      <c r="AB2374" s="229" t="str">
        <f t="shared" si="341"/>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9"/>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40"/>
        <v>0</v>
      </c>
      <c r="AB2375" s="229" t="str">
        <f t="shared" si="341"/>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9"/>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40"/>
        <v>0</v>
      </c>
      <c r="AB2376" s="229" t="str">
        <f t="shared" si="341"/>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9"/>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40"/>
        <v>0</v>
      </c>
      <c r="AB2377" s="229" t="str">
        <f t="shared" si="341"/>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9"/>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40"/>
        <v>0</v>
      </c>
      <c r="AB2378" s="229" t="str">
        <f t="shared" si="341"/>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9"/>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40"/>
        <v>0</v>
      </c>
      <c r="AB2379" s="229" t="str">
        <f t="shared" si="341"/>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9"/>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40"/>
        <v>0</v>
      </c>
      <c r="AB2380" s="229" t="str">
        <f t="shared" si="341"/>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9"/>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40"/>
        <v>0</v>
      </c>
      <c r="AB2381" s="229" t="str">
        <f t="shared" si="341"/>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9"/>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40"/>
        <v>0</v>
      </c>
      <c r="AB2382" s="229" t="str">
        <f t="shared" si="341"/>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9"/>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40"/>
        <v>0</v>
      </c>
      <c r="AB2383" s="229" t="str">
        <f t="shared" si="341"/>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9"/>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40"/>
        <v>0</v>
      </c>
      <c r="AB2384" s="229" t="str">
        <f t="shared" si="341"/>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9"/>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40"/>
        <v>0</v>
      </c>
      <c r="AB2385" s="229" t="str">
        <f t="shared" si="341"/>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9"/>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40"/>
        <v>0</v>
      </c>
      <c r="AB2386" s="229" t="str">
        <f t="shared" si="341"/>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9"/>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40"/>
        <v>0</v>
      </c>
      <c r="AB2387" s="229" t="str">
        <f t="shared" si="341"/>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9"/>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40"/>
        <v>0</v>
      </c>
      <c r="AB2388" s="229" t="str">
        <f t="shared" si="341"/>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9"/>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40"/>
        <v>0</v>
      </c>
      <c r="AB2389" s="229" t="str">
        <f t="shared" si="341"/>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9"/>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40"/>
        <v>0</v>
      </c>
      <c r="AB2390" s="229" t="str">
        <f t="shared" si="341"/>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9"/>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40"/>
        <v>0</v>
      </c>
      <c r="AB2391" s="229" t="str">
        <f t="shared" si="341"/>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9"/>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40"/>
        <v>0</v>
      </c>
      <c r="AB2392" s="229" t="str">
        <f t="shared" si="341"/>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9"/>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40"/>
        <v>0</v>
      </c>
      <c r="AB2393" s="229" t="str">
        <f t="shared" si="341"/>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9"/>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40"/>
        <v>0</v>
      </c>
      <c r="AB2394" s="229" t="str">
        <f t="shared" si="341"/>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9"/>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40"/>
        <v>0</v>
      </c>
      <c r="AB2395" s="229" t="str">
        <f t="shared" si="341"/>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42">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3">IF(AND(C2396="Smelter not listed",OR(LEN(D2396)=0,LEN(E2396)=0)),1,0)</f>
        <v>0</v>
      </c>
      <c r="AB2396" s="229" t="str">
        <f t="shared" ref="AB2396:AB2426" si="344">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42"/>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3"/>
        <v>0</v>
      </c>
      <c r="AB2397" s="229" t="str">
        <f t="shared" si="344"/>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42"/>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3"/>
        <v>0</v>
      </c>
      <c r="AB2398" s="229" t="str">
        <f t="shared" si="344"/>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42"/>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3"/>
        <v>0</v>
      </c>
      <c r="AB2399" s="229" t="str">
        <f t="shared" si="344"/>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42"/>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3"/>
        <v>0</v>
      </c>
      <c r="AB2400" s="229" t="str">
        <f t="shared" si="344"/>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42"/>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3"/>
        <v>0</v>
      </c>
      <c r="AB2401" s="229" t="str">
        <f t="shared" si="344"/>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42"/>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3"/>
        <v>0</v>
      </c>
      <c r="AB2402" s="229" t="str">
        <f t="shared" si="344"/>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42"/>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3"/>
        <v>0</v>
      </c>
      <c r="AB2403" s="229" t="str">
        <f t="shared" si="344"/>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42"/>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3"/>
        <v>0</v>
      </c>
      <c r="AB2404" s="229" t="str">
        <f t="shared" si="344"/>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42"/>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3"/>
        <v>0</v>
      </c>
      <c r="AB2405" s="229" t="str">
        <f t="shared" si="344"/>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42"/>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3"/>
        <v>0</v>
      </c>
      <c r="AB2406" s="229" t="str">
        <f t="shared" si="344"/>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42"/>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3"/>
        <v>0</v>
      </c>
      <c r="AB2407" s="229" t="str">
        <f t="shared" si="344"/>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42"/>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3"/>
        <v>0</v>
      </c>
      <c r="AB2408" s="229" t="str">
        <f t="shared" si="344"/>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42"/>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3"/>
        <v>0</v>
      </c>
      <c r="AB2409" s="229" t="str">
        <f t="shared" si="344"/>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42"/>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3"/>
        <v>0</v>
      </c>
      <c r="AB2410" s="229" t="str">
        <f t="shared" si="344"/>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42"/>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3"/>
        <v>0</v>
      </c>
      <c r="AB2411" s="229" t="str">
        <f t="shared" si="344"/>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42"/>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3"/>
        <v>0</v>
      </c>
      <c r="AB2412" s="229" t="str">
        <f t="shared" si="344"/>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42"/>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3"/>
        <v>0</v>
      </c>
      <c r="AB2413" s="229" t="str">
        <f t="shared" si="344"/>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42"/>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3"/>
        <v>0</v>
      </c>
      <c r="AB2414" s="229" t="str">
        <f t="shared" si="344"/>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42"/>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3"/>
        <v>0</v>
      </c>
      <c r="AB2415" s="229" t="str">
        <f t="shared" si="344"/>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42"/>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3"/>
        <v>0</v>
      </c>
      <c r="AB2416" s="229" t="str">
        <f t="shared" si="344"/>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42"/>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3"/>
        <v>0</v>
      </c>
      <c r="AB2417" s="229" t="str">
        <f t="shared" si="344"/>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42"/>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3"/>
        <v>0</v>
      </c>
      <c r="AB2418" s="229" t="str">
        <f t="shared" si="344"/>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42"/>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3"/>
        <v>0</v>
      </c>
      <c r="AB2419" s="229" t="str">
        <f t="shared" si="344"/>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42"/>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3"/>
        <v>0</v>
      </c>
      <c r="AB2420" s="229" t="str">
        <f t="shared" si="344"/>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42"/>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3"/>
        <v>0</v>
      </c>
      <c r="AB2421" s="229" t="str">
        <f t="shared" si="344"/>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2"/>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3"/>
        <v>0</v>
      </c>
      <c r="AB2422" s="229" t="str">
        <f t="shared" si="344"/>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2"/>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3"/>
        <v>0</v>
      </c>
      <c r="AB2423" s="229" t="str">
        <f t="shared" si="344"/>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2"/>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3"/>
        <v>0</v>
      </c>
      <c r="AB2424" s="229" t="str">
        <f t="shared" si="344"/>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2"/>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3"/>
        <v>0</v>
      </c>
      <c r="AB2425" s="229" t="str">
        <f t="shared" si="344"/>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2"/>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3"/>
        <v>0</v>
      </c>
      <c r="AB2426" s="229" t="str">
        <f t="shared" si="344"/>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5">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6">IF(AND(C2427="Smelter not listed",OR(LEN(D2427)=0,LEN(E2427)=0)),1,0)</f>
        <v>0</v>
      </c>
      <c r="AB2427" s="229" t="str">
        <f t="shared" ref="AB2427" si="347">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8">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9">IF(AND(C2428="Smelter not listed",OR(LEN(D2428)=0,LEN(E2428)=0)),1,0)</f>
        <v>0</v>
      </c>
      <c r="AB2428" s="229" t="str">
        <f t="shared" ref="AB2428:AB2459" si="350">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8"/>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9"/>
        <v>0</v>
      </c>
      <c r="AB2429" s="229" t="str">
        <f t="shared" si="350"/>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8"/>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9"/>
        <v>0</v>
      </c>
      <c r="AB2430" s="229" t="str">
        <f t="shared" si="350"/>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8"/>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9"/>
        <v>0</v>
      </c>
      <c r="AB2431" s="229" t="str">
        <f t="shared" si="350"/>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8"/>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9"/>
        <v>0</v>
      </c>
      <c r="AB2432" s="229" t="str">
        <f t="shared" si="350"/>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8"/>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9"/>
        <v>0</v>
      </c>
      <c r="AB2433" s="229" t="str">
        <f t="shared" si="350"/>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8"/>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9"/>
        <v>0</v>
      </c>
      <c r="AB2434" s="229" t="str">
        <f t="shared" si="350"/>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8"/>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9"/>
        <v>0</v>
      </c>
      <c r="AB2435" s="229" t="str">
        <f t="shared" si="350"/>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8"/>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9"/>
        <v>0</v>
      </c>
      <c r="AB2436" s="229" t="str">
        <f t="shared" si="350"/>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8"/>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9"/>
        <v>0</v>
      </c>
      <c r="AB2437" s="229" t="str">
        <f t="shared" si="350"/>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8"/>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9"/>
        <v>0</v>
      </c>
      <c r="AB2438" s="229" t="str">
        <f t="shared" si="350"/>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8"/>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9"/>
        <v>0</v>
      </c>
      <c r="AB2439" s="229" t="str">
        <f t="shared" si="350"/>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8"/>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9"/>
        <v>0</v>
      </c>
      <c r="AB2440" s="229" t="str">
        <f t="shared" si="350"/>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8"/>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9"/>
        <v>0</v>
      </c>
      <c r="AB2441" s="229" t="str">
        <f t="shared" si="350"/>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8"/>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9"/>
        <v>0</v>
      </c>
      <c r="AB2442" s="229" t="str">
        <f t="shared" si="350"/>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8"/>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9"/>
        <v>0</v>
      </c>
      <c r="AB2443" s="229" t="str">
        <f t="shared" si="350"/>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8"/>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9"/>
        <v>0</v>
      </c>
      <c r="AB2444" s="229" t="str">
        <f t="shared" si="350"/>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8"/>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9"/>
        <v>0</v>
      </c>
      <c r="AB2445" s="229" t="str">
        <f t="shared" si="350"/>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8"/>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9"/>
        <v>0</v>
      </c>
      <c r="AB2446" s="229" t="str">
        <f t="shared" si="350"/>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8"/>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9"/>
        <v>0</v>
      </c>
      <c r="AB2447" s="229" t="str">
        <f t="shared" si="350"/>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8"/>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9"/>
        <v>0</v>
      </c>
      <c r="AB2448" s="229" t="str">
        <f t="shared" si="350"/>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8"/>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9"/>
        <v>0</v>
      </c>
      <c r="AB2449" s="229" t="str">
        <f t="shared" si="350"/>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8"/>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9"/>
        <v>0</v>
      </c>
      <c r="AB2450" s="229" t="str">
        <f t="shared" si="350"/>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8"/>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9"/>
        <v>0</v>
      </c>
      <c r="AB2451" s="229" t="str">
        <f t="shared" si="350"/>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8"/>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9"/>
        <v>0</v>
      </c>
      <c r="AB2452" s="229" t="str">
        <f t="shared" si="350"/>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8"/>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9"/>
        <v>0</v>
      </c>
      <c r="AB2453" s="229" t="str">
        <f t="shared" si="350"/>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8"/>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9"/>
        <v>0</v>
      </c>
      <c r="AB2454" s="229" t="str">
        <f t="shared" si="350"/>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8"/>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9"/>
        <v>0</v>
      </c>
      <c r="AB2455" s="229" t="str">
        <f t="shared" si="350"/>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8"/>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9"/>
        <v>0</v>
      </c>
      <c r="AB2456" s="229" t="str">
        <f t="shared" si="350"/>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8"/>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9"/>
        <v>0</v>
      </c>
      <c r="AB2457" s="229" t="str">
        <f t="shared" si="350"/>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8"/>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9"/>
        <v>0</v>
      </c>
      <c r="AB2458" s="229" t="str">
        <f t="shared" si="350"/>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8"/>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9"/>
        <v>0</v>
      </c>
      <c r="AB2459" s="229" t="str">
        <f t="shared" si="350"/>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51">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52">IF(AND(C2460="Smelter not listed",OR(LEN(D2460)=0,LEN(E2460)=0)),1,0)</f>
        <v>0</v>
      </c>
      <c r="AB2460" s="229" t="str">
        <f t="shared" ref="AB2460:AB2490" si="353">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51"/>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52"/>
        <v>0</v>
      </c>
      <c r="AB2461" s="229" t="str">
        <f t="shared" si="353"/>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51"/>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52"/>
        <v>0</v>
      </c>
      <c r="AB2462" s="229" t="str">
        <f t="shared" si="353"/>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51"/>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52"/>
        <v>0</v>
      </c>
      <c r="AB2463" s="229" t="str">
        <f t="shared" si="353"/>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51"/>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52"/>
        <v>0</v>
      </c>
      <c r="AB2464" s="229" t="str">
        <f t="shared" si="353"/>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51"/>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52"/>
        <v>0</v>
      </c>
      <c r="AB2465" s="229" t="str">
        <f t="shared" si="353"/>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51"/>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52"/>
        <v>0</v>
      </c>
      <c r="AB2466" s="229" t="str">
        <f t="shared" si="353"/>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51"/>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52"/>
        <v>0</v>
      </c>
      <c r="AB2467" s="229" t="str">
        <f t="shared" si="353"/>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51"/>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52"/>
        <v>0</v>
      </c>
      <c r="AB2468" s="229" t="str">
        <f t="shared" si="353"/>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51"/>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52"/>
        <v>0</v>
      </c>
      <c r="AB2469" s="229" t="str">
        <f t="shared" si="353"/>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51"/>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52"/>
        <v>0</v>
      </c>
      <c r="AB2470" s="229" t="str">
        <f t="shared" si="353"/>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51"/>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52"/>
        <v>0</v>
      </c>
      <c r="AB2471" s="229" t="str">
        <f t="shared" si="353"/>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51"/>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52"/>
        <v>0</v>
      </c>
      <c r="AB2472" s="229" t="str">
        <f t="shared" si="353"/>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51"/>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52"/>
        <v>0</v>
      </c>
      <c r="AB2473" s="229" t="str">
        <f t="shared" si="353"/>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51"/>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52"/>
        <v>0</v>
      </c>
      <c r="AB2474" s="229" t="str">
        <f t="shared" si="353"/>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51"/>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52"/>
        <v>0</v>
      </c>
      <c r="AB2475" s="229" t="str">
        <f t="shared" si="353"/>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51"/>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52"/>
        <v>0</v>
      </c>
      <c r="AB2476" s="229" t="str">
        <f t="shared" si="353"/>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51"/>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52"/>
        <v>0</v>
      </c>
      <c r="AB2477" s="229" t="str">
        <f t="shared" si="353"/>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51"/>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52"/>
        <v>0</v>
      </c>
      <c r="AB2478" s="229" t="str">
        <f t="shared" si="353"/>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51"/>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52"/>
        <v>0</v>
      </c>
      <c r="AB2479" s="229" t="str">
        <f t="shared" si="353"/>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51"/>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52"/>
        <v>0</v>
      </c>
      <c r="AB2480" s="229" t="str">
        <f t="shared" si="353"/>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51"/>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52"/>
        <v>0</v>
      </c>
      <c r="AB2481" s="229" t="str">
        <f t="shared" si="353"/>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51"/>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52"/>
        <v>0</v>
      </c>
      <c r="AB2482" s="229" t="str">
        <f t="shared" si="353"/>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51"/>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52"/>
        <v>0</v>
      </c>
      <c r="AB2483" s="229" t="str">
        <f t="shared" si="353"/>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51"/>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52"/>
        <v>0</v>
      </c>
      <c r="AB2484" s="229" t="str">
        <f t="shared" si="353"/>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51"/>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52"/>
        <v>0</v>
      </c>
      <c r="AB2485" s="229" t="str">
        <f t="shared" si="353"/>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51"/>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52"/>
        <v>0</v>
      </c>
      <c r="AB2486" s="229" t="str">
        <f t="shared" si="353"/>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51"/>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52"/>
        <v>0</v>
      </c>
      <c r="AB2487" s="229" t="str">
        <f t="shared" si="353"/>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51"/>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52"/>
        <v>0</v>
      </c>
      <c r="AB2488" s="229" t="str">
        <f t="shared" si="353"/>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51"/>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52"/>
        <v>0</v>
      </c>
      <c r="AB2489" s="229" t="str">
        <f t="shared" si="353"/>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51"/>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52"/>
        <v>0</v>
      </c>
      <c r="AB2490" s="229" t="str">
        <f t="shared" si="353"/>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4">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52"/>
        <v>0</v>
      </c>
      <c r="AB2491" s="229" t="str">
        <f t="shared" ref="AB2491" si="355">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52"/>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6">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7">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7"/>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7"/>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7"/>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7"/>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7"/>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7"/>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7"/>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7"/>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7"/>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7"/>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7"/>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8" type="noConversion"/>
  <conditionalFormatting sqref="B7:B2504">
    <cfRule type="expression" dxfId="111" priority="74" stopIfTrue="1">
      <formula>IF(B7="",TRUE)</formula>
    </cfRule>
    <cfRule type="expression" dxfId="110" priority="77" stopIfTrue="1">
      <formula>IF(AND(COUNTIF(MetalSmelter,B7&amp;C7)=0,LEN(C7)&gt;0),TRUE,FALSE)</formula>
    </cfRule>
  </conditionalFormatting>
  <conditionalFormatting sqref="C7:C2504">
    <cfRule type="expression" dxfId="109" priority="72" stopIfTrue="1">
      <formula>IF(AND(B7&lt;&gt;"",C7=""),TRUE)</formula>
    </cfRule>
  </conditionalFormatting>
  <conditionalFormatting sqref="D7:D2504">
    <cfRule type="expression" dxfId="108" priority="81" stopIfTrue="1">
      <formula>IF(AND(LEN($C7)&gt;0,AND($C7&lt;&gt;"Smelter Not Listed",ISBLANK($D7))),1,0)</formula>
    </cfRule>
    <cfRule type="expression" dxfId="107" priority="88" stopIfTrue="1">
      <formula>IF(AND(D7="",$C7=$X$4),TRUE)</formula>
    </cfRule>
    <cfRule type="expression" dxfId="106" priority="89" stopIfTrue="1">
      <formula>IF(FIND("!",D7),TRUE)</formula>
    </cfRule>
  </conditionalFormatting>
  <conditionalFormatting sqref="E7:E2504">
    <cfRule type="expression" dxfId="105" priority="75" stopIfTrue="1">
      <formula>IF(AND(E7="",$C7=$X$4),TRUE)</formula>
    </cfRule>
    <cfRule type="expression" dxfId="104" priority="76" stopIfTrue="1">
      <formula>IF(FIND("!",E7),TRUE)</formula>
    </cfRule>
  </conditionalFormatting>
  <conditionalFormatting sqref="F7:F2504">
    <cfRule type="expression" dxfId="103" priority="73" stopIfTrue="1">
      <formula>IF(AND(LEN($A7)&gt;0,$A7&lt;&gt;$F7),TRUE,FALSE)</formula>
    </cfRule>
  </conditionalFormatting>
  <conditionalFormatting sqref="G7:G2504">
    <cfRule type="expression" dxfId="102" priority="90" stopIfTrue="1">
      <formula>IF(FIND("Enter smelter details",G7),TRUE)</formula>
    </cfRule>
  </conditionalFormatting>
  <conditionalFormatting sqref="R7:R2505">
    <cfRule type="expression" dxfId="101" priority="85" stopIfTrue="1">
      <formula>IF(AND(R7="",$C7=$X$4),TRUE)</formula>
    </cfRule>
    <cfRule type="expression" dxfId="100" priority="86" stopIfTrue="1">
      <formula>IF(FIND("!",R7),TRUE)</formula>
    </cfRule>
  </conditionalFormatting>
  <conditionalFormatting sqref="B6">
    <cfRule type="expression" dxfId="27" priority="14" stopIfTrue="1">
      <formula>IF(B6="",TRUE)</formula>
    </cfRule>
    <cfRule type="expression" dxfId="26" priority="17" stopIfTrue="1">
      <formula>IF(AND(COUNTIF(MetalSmelter,B6&amp;C6)=0,LEN(C6)&gt;0),TRUE,FALSE)</formula>
    </cfRule>
  </conditionalFormatting>
  <conditionalFormatting sqref="G6">
    <cfRule type="expression" dxfId="25" priority="18" stopIfTrue="1">
      <formula>IF(FIND("Enter smelter details",G6),TRUE)</formula>
    </cfRule>
  </conditionalFormatting>
  <conditionalFormatting sqref="R6 E6">
    <cfRule type="expression" dxfId="24" priority="15" stopIfTrue="1">
      <formula>IF(AND(E6="",$C6=$X$4),TRUE)</formula>
    </cfRule>
    <cfRule type="expression" dxfId="23" priority="16" stopIfTrue="1">
      <formula>IF(FIND("!",E6),TRUE)</formula>
    </cfRule>
  </conditionalFormatting>
  <conditionalFormatting sqref="F6">
    <cfRule type="expression" dxfId="22" priority="13" stopIfTrue="1">
      <formula>IF(AND(LEN($A6)&gt;0,$A6&lt;&gt;$F6),TRUE,FALSE)</formula>
    </cfRule>
  </conditionalFormatting>
  <conditionalFormatting sqref="C6">
    <cfRule type="expression" dxfId="21" priority="12" stopIfTrue="1">
      <formula>IF(AND(B6&lt;&gt;"",C6=""),TRUE)</formula>
    </cfRule>
  </conditionalFormatting>
  <conditionalFormatting sqref="D6">
    <cfRule type="expression" dxfId="20" priority="11" stopIfTrue="1">
      <formula>IF(AND(C6&lt;&gt;"",D6=""),TRUE)</formula>
    </cfRule>
  </conditionalFormatting>
  <conditionalFormatting sqref="D5">
    <cfRule type="expression" dxfId="9" priority="1" stopIfTrue="1">
      <formula>IF(AND(LEN($C5)&gt;0,AND($C5&lt;&gt;"Smelter Not Listed",ISBLANK($D5))),1,0)</formula>
    </cfRule>
    <cfRule type="expression" dxfId="8" priority="8" stopIfTrue="1">
      <formula>IF(AND(D5="",$C5=$X$4),TRUE)</formula>
    </cfRule>
    <cfRule type="expression" dxfId="7" priority="9" stopIfTrue="1">
      <formula>IF(FIND("!",D5),TRUE)</formula>
    </cfRule>
  </conditionalFormatting>
  <conditionalFormatting sqref="G5">
    <cfRule type="expression" dxfId="6" priority="10" stopIfTrue="1">
      <formula>IF(FIND("Enter smelter details",G5),TRUE)</formula>
    </cfRule>
  </conditionalFormatting>
  <conditionalFormatting sqref="B5">
    <cfRule type="expression" dxfId="5" priority="4" stopIfTrue="1">
      <formula>IF(B5="",TRUE)</formula>
    </cfRule>
    <cfRule type="expression" dxfId="4" priority="7" stopIfTrue="1">
      <formula>IF(AND(COUNTIF(MetalSmelter,B5&amp;C5)=0,LEN(C5)&gt;0),TRUE,FALSE)</formula>
    </cfRule>
  </conditionalFormatting>
  <conditionalFormatting sqref="C5">
    <cfRule type="expression" dxfId="3" priority="2" stopIfTrue="1">
      <formula>IF(AND(B5&lt;&gt;"",C5=""),TRUE)</formula>
    </cfRule>
  </conditionalFormatting>
  <conditionalFormatting sqref="R5 E5">
    <cfRule type="expression" dxfId="2" priority="5" stopIfTrue="1">
      <formula>IF(AND(E5="",$C5=$X$4),TRUE)</formula>
    </cfRule>
    <cfRule type="expression" dxfId="1" priority="6" stopIfTrue="1">
      <formula>IF(FIND("!",E5),TRUE)</formula>
    </cfRule>
  </conditionalFormatting>
  <conditionalFormatting sqref="F5">
    <cfRule type="expression" dxfId="0" priority="3" stopIfTrue="1">
      <formula>IF(AND(LEN($A5)&gt;0,$A5&lt;&gt;$F5),TRUE,FALSE)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1"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90" t="str">
        <f ca="1">OFFSET(L!$C$1,MATCH("Checker"&amp;ADDRESS(ROW(),COLUMN(),4),L!$A:$A,0)-1,SL,,)</f>
        <v>将报告提交给客户以检查表格高亮显示为红色的任何行之前， 请确保已填妥所有必填字段。</v>
      </c>
      <c r="B1" s="390"/>
      <c r="C1" s="390"/>
      <c r="D1" s="119" t="str">
        <f ca="1">OFFSET(L!$C$1,MATCH("Checker"&amp;ADDRESS(ROW(),COLUMN(),4),L!$A:$A,0)-1,SL,,)</f>
        <v>待完成的必填字段</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527</v>
      </c>
      <c r="G3" s="19" t="s">
        <v>526</v>
      </c>
      <c r="H3" s="19" t="s">
        <v>528</v>
      </c>
      <c r="I3" s="19" t="s">
        <v>1312</v>
      </c>
      <c r="J3" s="19" t="s">
        <v>1313</v>
      </c>
    </row>
    <row r="4" spans="1:10" ht="39">
      <c r="A4" s="90" t="str">
        <f ca="1">Declaration!B8</f>
        <v>公司名称 (*)：</v>
      </c>
      <c r="B4" s="89" t="str">
        <f>Declaration!D8</f>
        <v>Zhuhai Founder Tech.Hi-Density Electronic Co.,Ltd.</v>
      </c>
      <c r="C4" s="89" t="str">
        <f t="shared" ref="C4" ca="1" si="0">IF(H4=1,J4,I4)</f>
        <v>填写</v>
      </c>
      <c r="D4" s="95" t="str">
        <f>IF(H4=1,"Click here to enter Company Name","")</f>
        <v/>
      </c>
      <c r="E4" s="20" t="s">
        <v>1302</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39">
      <c r="A5" s="90" t="str">
        <f ca="1">Declaration!B9</f>
        <v>申报范围或种类 (*)：</v>
      </c>
      <c r="B5" s="89" t="str">
        <f>Declaration!D9</f>
        <v>A. Company</v>
      </c>
      <c r="C5" s="89" t="str">
        <f ca="1">IF(H5=1,J5,I5)</f>
        <v>填写</v>
      </c>
      <c r="D5" s="95" t="str">
        <f>IF(H5=1,"Click here to enter Declaration Scope","")</f>
        <v/>
      </c>
      <c r="E5" s="20" t="s">
        <v>1302</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39">
      <c r="A6" s="90" t="str">
        <f ca="1">Declaration!B10</f>
        <v>范围描述：</v>
      </c>
      <c r="B6" s="89" t="str">
        <f>Declaration!D10</f>
        <v>PCB on which contain Au and Tin element, e.g. Gold plating, Immersing Gold or HAL.</v>
      </c>
      <c r="C6" s="89" t="str">
        <f ca="1">IF(H6=1,J6,I6)</f>
        <v>填写</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填写</v>
      </c>
      <c r="J6" s="19" t="str">
        <f ca="1">OFFSET(L!$C$1,MATCH("Checker"&amp;ADDRESS(ROW(),COLUMN(),4),L!$A:$A,0)-1,SL,,)</f>
        <v>在“申报”选项卡 D10 单元格中，提供范围说明</v>
      </c>
    </row>
    <row r="7" spans="1:10" ht="39">
      <c r="A7" s="90" t="str">
        <f ca="1">Declaration!B15</f>
        <v>联系人姓名 (*)：</v>
      </c>
      <c r="B7" s="89" t="str">
        <f>Declaration!D15</f>
        <v>honor.Han</v>
      </c>
      <c r="C7" s="89" t="str">
        <f ca="1">IF(H7=1,J7,I7)</f>
        <v>填写</v>
      </c>
      <c r="D7" s="95" t="str">
        <f>IF(H7=1,"Click here to enter Contact Name","")</f>
        <v/>
      </c>
      <c r="E7" s="20" t="s">
        <v>1302</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39">
      <c r="A8" s="90" t="str">
        <f ca="1">Declaration!B16</f>
        <v>电子邮件 - 联系人 (*)：</v>
      </c>
      <c r="B8" s="89" t="str">
        <f>Declaration!D16</f>
        <v>hanxz@founderpcb.com</v>
      </c>
      <c r="C8" s="89" t="str">
        <f ca="1">IF(H8=1,J8,I8)</f>
        <v>填写</v>
      </c>
      <c r="D8" s="95" t="str">
        <f>IF(H8=1,"Click here to enter Email-Contact","")</f>
        <v/>
      </c>
      <c r="E8" s="20" t="s">
        <v>1302</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39">
      <c r="A9" s="90" t="str">
        <f ca="1">Declaration!B17</f>
        <v>电话 - 联系人 (*)：</v>
      </c>
      <c r="B9" s="277" t="str">
        <f>Declaration!D17</f>
        <v xml:space="preserve">‘+86 756 5658735 </v>
      </c>
      <c r="C9" s="89" t="str">
        <f ca="1">IF(H9=1,J9,I9)</f>
        <v>填写</v>
      </c>
      <c r="D9" s="95" t="str">
        <f>IF(H9=1,"Click here to enter Phone-Contact","")</f>
        <v/>
      </c>
      <c r="E9" s="20" t="s">
        <v>1302</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39">
      <c r="A10" s="90" t="str">
        <f ca="1">Declaration!B18</f>
        <v>授权人 (*)：</v>
      </c>
      <c r="B10" s="89" t="str">
        <f>Declaration!D18</f>
        <v>QA Manager</v>
      </c>
      <c r="C10" s="89" t="str">
        <f t="shared" ref="C10" ca="1" si="4">IF(H10=1,J10,I10)</f>
        <v>填写</v>
      </c>
      <c r="D10" s="95" t="str">
        <f>IF(H10=1,"Click here to enter an Authorized Company Representative's name","")</f>
        <v/>
      </c>
      <c r="E10" s="20" t="s">
        <v>1302</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39">
      <c r="A11" s="90" t="str">
        <f ca="1">Declaration!B20</f>
        <v>电子邮件 - 授权人 (*)：</v>
      </c>
      <c r="B11" s="89" t="str">
        <f>Declaration!D20</f>
        <v>hanxz@founderpcb.com</v>
      </c>
      <c r="C11" s="89" t="str">
        <f ca="1">IF(H11=1,J11,I11)</f>
        <v>填写</v>
      </c>
      <c r="D11" s="95" t="str">
        <f>IF(H11=1,"Click here to enter Representative's email","")</f>
        <v/>
      </c>
      <c r="E11" s="20" t="s">
        <v>1302</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39">
      <c r="A12" s="90" t="str">
        <f ca="1">Declaration!B22</f>
        <v>生效日期 (*)：</v>
      </c>
      <c r="B12" s="91">
        <f>Declaration!D22</f>
        <v>45055</v>
      </c>
      <c r="C12" s="89" t="str">
        <f ca="1">IF(H12=1,J12,I12)</f>
        <v>填写</v>
      </c>
      <c r="D12" s="95" t="str">
        <f>IF(H12=1,"Click here to enter Date of Completion","")</f>
        <v/>
      </c>
      <c r="E12" s="20" t="s">
        <v>1302</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3.75">
      <c r="A13" s="89" t="str">
        <f ca="1">Declaration!B25</f>
        <v>1) 是否在产品或生产流程中有意添加或使用任何 3TG？(*)</v>
      </c>
      <c r="B13" s="92"/>
      <c r="C13" s="92"/>
      <c r="D13" s="96"/>
      <c r="E13" s="20" t="s">
        <v>806</v>
      </c>
      <c r="F13" s="93"/>
      <c r="H13" s="19">
        <f t="shared" si="3"/>
        <v>0</v>
      </c>
    </row>
    <row r="14" spans="1:10" ht="26.25">
      <c r="A14" s="90" t="str">
        <f ca="1">Declaration!B26</f>
        <v>钽</v>
      </c>
      <c r="B14" s="89" t="str">
        <f>Declaration!D26</f>
        <v>No</v>
      </c>
      <c r="C14" s="89" t="str">
        <f ca="1">IF(H14=1,J14,I14)</f>
        <v>填写</v>
      </c>
      <c r="D14" s="95" t="str">
        <f>IF(H14=1,"Click here to answer question 1 for Tantalum","")</f>
        <v/>
      </c>
      <c r="E14" s="20" t="s">
        <v>802</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39">
      <c r="A15" s="90" t="str">
        <f ca="1">Declaration!B27</f>
        <v>锡(*)</v>
      </c>
      <c r="B15" s="89" t="str">
        <f>Declaration!D27</f>
        <v>Yes</v>
      </c>
      <c r="C15" s="89" t="str">
        <f ca="1">IF(H15=1,J15,I15)</f>
        <v>填写</v>
      </c>
      <c r="D15" s="95" t="str">
        <f>IF(H15=1,"Click here to answer question 1 for Tin","")</f>
        <v/>
      </c>
      <c r="E15" s="20" t="s">
        <v>803</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39">
      <c r="A16" s="90" t="str">
        <f ca="1">Declaration!B28</f>
        <v>金(*)</v>
      </c>
      <c r="B16" s="89" t="str">
        <f>Declaration!D28</f>
        <v>Yes</v>
      </c>
      <c r="C16" s="89" t="str">
        <f ca="1">IF(H16=1,J16,I16)</f>
        <v>填写</v>
      </c>
      <c r="D16" s="95" t="str">
        <f>IF(H16=1,"Click here to answer question 1 for Gold","")</f>
        <v/>
      </c>
      <c r="E16" s="20" t="s">
        <v>803</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39">
      <c r="A17" s="90" t="str">
        <f ca="1">Declaration!B29</f>
        <v>钨</v>
      </c>
      <c r="B17" s="89" t="str">
        <f>Declaration!D29</f>
        <v>No</v>
      </c>
      <c r="C17" s="89" t="str">
        <f ca="1">IF(H17=1,J17,I17)</f>
        <v>填写</v>
      </c>
      <c r="D17" s="95" t="str">
        <f>IF(H17=1,"Click here to answer question 1 for Tungsten","")</f>
        <v/>
      </c>
      <c r="E17" s="20" t="s">
        <v>803</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1">
      <c r="A18" s="89" t="str">
        <f ca="1">Declaration!B31</f>
        <v>2) 是否有任何 3TG 仍存在于产品中？ (*)</v>
      </c>
      <c r="B18" s="92"/>
      <c r="C18" s="92"/>
      <c r="D18" s="96"/>
      <c r="E18" s="20" t="s">
        <v>804</v>
      </c>
      <c r="F18" s="93"/>
      <c r="J18" s="148"/>
    </row>
    <row r="19" spans="1:10" ht="39">
      <c r="A19" s="90" t="str">
        <f ca="1">Declaration!B32</f>
        <v>钽</v>
      </c>
      <c r="B19" s="89">
        <f>IF($B$14="Yes",Declaration!D32,0)</f>
        <v>0</v>
      </c>
      <c r="C19" s="89" t="str">
        <f ca="1">IF(H19=1,J19,I19)</f>
        <v>填写</v>
      </c>
      <c r="D19" s="97" t="str">
        <f>IF(H19=1,"Click here to answer question 2 for Tantalum","")</f>
        <v/>
      </c>
      <c r="E19" s="20" t="s">
        <v>803</v>
      </c>
      <c r="F19" s="94">
        <f>IF(B$14="No",0,1)</f>
        <v>0</v>
      </c>
      <c r="G19" s="70">
        <f>IF(B19=0,1,0)</f>
        <v>1</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39">
      <c r="A20" s="90" t="str">
        <f ca="1">Declaration!B33</f>
        <v>锡(*)</v>
      </c>
      <c r="B20" s="89" t="str">
        <f>IF($B$15="Yes",Declaration!D33,0)</f>
        <v>Yes</v>
      </c>
      <c r="C20" s="89" t="str">
        <f ca="1">IF(H20=1,J20,I20)</f>
        <v>填写</v>
      </c>
      <c r="D20" s="97" t="str">
        <f>IF(H20=1,"Click here to answer question 2 for Tin","")</f>
        <v/>
      </c>
      <c r="E20" s="20" t="s">
        <v>803</v>
      </c>
      <c r="F20" s="94">
        <f>IF(B$15="No",0,1)</f>
        <v>1</v>
      </c>
      <c r="G20" s="70">
        <f>IF(B20=0,1,0)</f>
        <v>0</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39">
      <c r="A21" s="90" t="str">
        <f ca="1">Declaration!B34</f>
        <v>金(*)</v>
      </c>
      <c r="B21" s="89" t="str">
        <f>IF($B$16="Yes",Declaration!D34,0)</f>
        <v>Yes</v>
      </c>
      <c r="C21" s="89" t="str">
        <f ca="1">IF(H21=1,J21,I21)</f>
        <v>填写</v>
      </c>
      <c r="D21" s="97" t="str">
        <f>IF(H21=1,"Click here to answer question 2 for Gold","")</f>
        <v/>
      </c>
      <c r="E21" s="20" t="s">
        <v>803</v>
      </c>
      <c r="F21" s="94">
        <f>IF(B$16="No",0,1)</f>
        <v>1</v>
      </c>
      <c r="G21" s="70">
        <f>IF(B21=0,1,0)</f>
        <v>0</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39">
      <c r="A22" s="90" t="str">
        <f ca="1">Declaration!B35</f>
        <v>钨</v>
      </c>
      <c r="B22" s="89">
        <f>IF($B$17="Yes",Declaration!D35,0)</f>
        <v>0</v>
      </c>
      <c r="C22" s="89" t="str">
        <f ca="1">IF(H22=1,J22,I22)</f>
        <v>填写</v>
      </c>
      <c r="D22" s="97" t="str">
        <f>IF(H22=1,"Click here to answer question 2 for Tungsten","")</f>
        <v/>
      </c>
      <c r="E22" s="20" t="s">
        <v>803</v>
      </c>
      <c r="F22" s="94">
        <f>IF(B$17="No",0,1)</f>
        <v>0</v>
      </c>
      <c r="G22" s="70">
        <f>IF(B22=0,1,0)</f>
        <v>1</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803</v>
      </c>
      <c r="F23" s="93"/>
      <c r="J23" s="148"/>
    </row>
    <row r="24" spans="1:10" ht="39">
      <c r="A24" s="90" t="str">
        <f ca="1">Declaration!B38</f>
        <v>钽</v>
      </c>
      <c r="B24" s="89">
        <f>IF(AND($B$14="Yes",$B$19="Yes"),Declaration!D38,0)</f>
        <v>0</v>
      </c>
      <c r="C24" s="89" t="str">
        <f ca="1">IF(H24=1,J24,I24)</f>
        <v>填写</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39">
      <c r="A25" s="90" t="str">
        <f ca="1">Declaration!B39</f>
        <v>锡(*)</v>
      </c>
      <c r="B25" s="89" t="str">
        <f>IF(AND($B$15="Yes",$B$20="Yes"),Declaration!D39,0)</f>
        <v>No</v>
      </c>
      <c r="C25" s="89" t="str">
        <f ca="1">IF(H25=1,J25,I25)</f>
        <v>填写</v>
      </c>
      <c r="D25" s="97" t="str">
        <f>IF(H25=1,"Click here to answer question 3 for Tin","")</f>
        <v/>
      </c>
      <c r="E25" s="20" t="s">
        <v>803</v>
      </c>
      <c r="F25" s="94">
        <f>IF(OR(B15="No",B20="No"),0,1)</f>
        <v>1</v>
      </c>
      <c r="G25" s="70">
        <f>IF(B25=0,1,0)</f>
        <v>0</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39">
      <c r="A26" s="90" t="str">
        <f ca="1">Declaration!B40</f>
        <v>金(*)</v>
      </c>
      <c r="B26" s="89" t="str">
        <f>IF(AND($B$16="Yes",$B$21="Yes"),Declaration!D40,0)</f>
        <v>No</v>
      </c>
      <c r="C26" s="89" t="str">
        <f ca="1">IF(H26=1,J26,I26)</f>
        <v>填写</v>
      </c>
      <c r="D26" s="97" t="str">
        <f>IF(H26=1,"Click here to answer question 3 for Gold","")</f>
        <v/>
      </c>
      <c r="E26" s="20" t="s">
        <v>803</v>
      </c>
      <c r="F26" s="94">
        <f>IF(OR(B16="No",B21="No"),0,1)</f>
        <v>1</v>
      </c>
      <c r="G26" s="70">
        <f>IF(B26=0,1,0)</f>
        <v>0</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39">
      <c r="A27" s="90" t="str">
        <f ca="1">Declaration!B41</f>
        <v>钨</v>
      </c>
      <c r="B27" s="89">
        <f>IF(AND($B$17="Yes",$B$22="Yes"),Declaration!D41,0)</f>
        <v>0</v>
      </c>
      <c r="C27" s="89" t="str">
        <f ca="1">IF(H27=1,J27,I27)</f>
        <v>填写</v>
      </c>
      <c r="D27" s="97" t="str">
        <f>IF(H27=1,"Click here to answer question 3 for Tungsten","")</f>
        <v/>
      </c>
      <c r="E27" s="20" t="s">
        <v>803</v>
      </c>
      <c r="F27" s="94">
        <f>IF(OR(B17="No",B22="No"),0,1)</f>
        <v>0</v>
      </c>
      <c r="G27" s="70">
        <f>IF(B27=0,1,0)</f>
        <v>1</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 customHeight="1">
      <c r="A28" s="89" t="str">
        <f ca="1">Declaration!B43</f>
        <v>4) 贵公司供应链中是否有冶炼厂从受冲突影响和高风险地区_x000D_
采购 3TG？ (*)</v>
      </c>
      <c r="B28" s="89"/>
      <c r="C28" s="89"/>
      <c r="D28" s="97"/>
      <c r="E28" s="20"/>
      <c r="F28" s="20"/>
      <c r="G28" s="20"/>
      <c r="I28" s="147"/>
    </row>
    <row r="29" spans="1:10" ht="41.1" customHeight="1">
      <c r="A29" s="90" t="str">
        <f ca="1">Declaration!B44</f>
        <v>钽</v>
      </c>
      <c r="B29" s="89">
        <f>IF(AND($B$14="Yes",$B$19="Yes"),Declaration!D44,0)</f>
        <v>0</v>
      </c>
      <c r="C29" s="89" t="str">
        <f ca="1">IF(H29=1,J29,I29)</f>
        <v>填写</v>
      </c>
      <c r="D29" s="264" t="str">
        <f>IF(H29=1,"Click here to answer question 4 for Tantalum","")</f>
        <v/>
      </c>
      <c r="E29" s="20"/>
      <c r="F29" s="94">
        <f>F24</f>
        <v>0</v>
      </c>
      <c r="G29" s="70">
        <f t="shared" ref="G29" si="8">IF(B29=0,1,0)</f>
        <v>1</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 customHeight="1">
      <c r="A30" s="90" t="str">
        <f ca="1">Declaration!B45</f>
        <v>锡(*)</v>
      </c>
      <c r="B30" s="89" t="str">
        <f>IF(AND($B$15="Yes",$B$20="Yes"),Declaration!D45,0)</f>
        <v>No</v>
      </c>
      <c r="C30" s="89" t="str">
        <f ca="1">IF(H30=1,J30,I30)</f>
        <v>填写</v>
      </c>
      <c r="D30" s="264" t="str">
        <f>IF(H30=1,"Click here to answer question 4 for Tin","")</f>
        <v/>
      </c>
      <c r="E30" s="20"/>
      <c r="F30" s="94">
        <f>F25</f>
        <v>1</v>
      </c>
      <c r="G30" s="70">
        <f>IF(B30=0,1,0)</f>
        <v>0</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 customHeight="1">
      <c r="A31" s="90" t="str">
        <f ca="1">Declaration!B46</f>
        <v>金(*)</v>
      </c>
      <c r="B31" s="89" t="str">
        <f>IF(AND($B$16="Yes",$B$21="Yes"),Declaration!D46,0)</f>
        <v>No</v>
      </c>
      <c r="C31" s="89" t="str">
        <f ca="1">IF(H31=1,J31,I31)</f>
        <v>填写</v>
      </c>
      <c r="D31" s="264" t="str">
        <f>IF(H31=1,"Click here to answer question 4 for Gold","")</f>
        <v/>
      </c>
      <c r="E31" s="20"/>
      <c r="F31" s="94">
        <f>F26</f>
        <v>1</v>
      </c>
      <c r="G31" s="70">
        <f>IF(B31=0,1,0)</f>
        <v>0</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 customHeight="1">
      <c r="A32" s="90" t="str">
        <f ca="1">Declaration!B47</f>
        <v>钨</v>
      </c>
      <c r="B32" s="89">
        <f>IF(AND($B$17="Yes",$B$22="Yes"),Declaration!D47,0)</f>
        <v>0</v>
      </c>
      <c r="C32" s="89" t="str">
        <f ca="1">IF(H32=1,J32,I32)</f>
        <v>填写</v>
      </c>
      <c r="D32" s="264" t="str">
        <f>IF(H32=1,"Click here to answer question 4 for Tungsten","")</f>
        <v/>
      </c>
      <c r="E32" s="20"/>
      <c r="F32" s="94">
        <f>F27</f>
        <v>0</v>
      </c>
      <c r="G32" s="70">
        <f>IF(B32=0,1,0)</f>
        <v>1</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38.25">
      <c r="A33" s="89" t="str">
        <f ca="1">Declaration!B49</f>
        <v>5) 是否 100% 的 3TG（因产品功能或生产而必须使用）来自于回收料或报废料？ (*)</v>
      </c>
      <c r="B33" s="92"/>
      <c r="C33" s="92"/>
      <c r="D33" s="96"/>
      <c r="E33" s="20" t="s">
        <v>1302</v>
      </c>
      <c r="F33" s="93"/>
      <c r="J33" s="148"/>
    </row>
    <row r="34" spans="1:10" ht="39">
      <c r="A34" s="90" t="str">
        <f ca="1">Declaration!B50</f>
        <v>钽</v>
      </c>
      <c r="B34" s="89">
        <f>IF(AND($B$14="Yes",$B$19="Yes"),Declaration!D50,0)</f>
        <v>0</v>
      </c>
      <c r="C34" s="89" t="str">
        <f ca="1">IF(H34=1,J34,I34)</f>
        <v>填写</v>
      </c>
      <c r="D34" s="264" t="str">
        <f>IF(H34=1,"Click here to answer question 5 for Tantalum","")</f>
        <v/>
      </c>
      <c r="E34" s="20" t="s">
        <v>1302</v>
      </c>
      <c r="F34" s="94">
        <f>F24</f>
        <v>0</v>
      </c>
      <c r="G34" s="70">
        <f>IF(B34=0,1,0)</f>
        <v>1</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39">
      <c r="A35" s="90" t="str">
        <f ca="1">Declaration!B51</f>
        <v>锡(*)</v>
      </c>
      <c r="B35" s="89" t="str">
        <f>IF(AND($B$15="Yes",$B$20="Yes"),Declaration!D51,0)</f>
        <v>No</v>
      </c>
      <c r="C35" s="89" t="str">
        <f ca="1">IF(H35=1,J35,I35)</f>
        <v>填写</v>
      </c>
      <c r="D35" s="264" t="str">
        <f>IF(H35=1,"Click here to answer question 5 for Tin","")</f>
        <v/>
      </c>
      <c r="E35" s="20" t="s">
        <v>1302</v>
      </c>
      <c r="F35" s="94">
        <f>F25</f>
        <v>1</v>
      </c>
      <c r="G35" s="70">
        <f>IF(B35=0,1,0)</f>
        <v>0</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39">
      <c r="A36" s="90" t="str">
        <f ca="1">Declaration!B52</f>
        <v>金(*)</v>
      </c>
      <c r="B36" s="89" t="str">
        <f>IF(AND($B$16="Yes",$B$21="Yes"),Declaration!D52,0)</f>
        <v>No</v>
      </c>
      <c r="C36" s="89" t="str">
        <f ca="1">IF(H36=1,J36,I36)</f>
        <v>填写</v>
      </c>
      <c r="D36" s="264" t="str">
        <f>IF(H36=1,"Click here to answer question 5 for Gold","")</f>
        <v/>
      </c>
      <c r="E36" s="20" t="s">
        <v>1302</v>
      </c>
      <c r="F36" s="94">
        <f>F26</f>
        <v>1</v>
      </c>
      <c r="G36" s="70">
        <f>IF(B36=0,1,0)</f>
        <v>0</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39">
      <c r="A37" s="90" t="str">
        <f ca="1">Declaration!B53</f>
        <v>钨</v>
      </c>
      <c r="B37" s="89">
        <f>IF(AND($B$17="Yes",$B$22="Yes"),Declaration!D53,0)</f>
        <v>0</v>
      </c>
      <c r="C37" s="89" t="str">
        <f ca="1">IF(H37=1,J37,I37)</f>
        <v>填写</v>
      </c>
      <c r="D37" s="264" t="str">
        <f>IF(H37=1,"Click here to answer question 5 for Tungsten","")</f>
        <v/>
      </c>
      <c r="E37" s="20" t="s">
        <v>1302</v>
      </c>
      <c r="F37" s="94">
        <f>F27</f>
        <v>0</v>
      </c>
      <c r="G37" s="70">
        <f>IF(B37=0,1,0)</f>
        <v>1</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38.25">
      <c r="A38" s="89" t="str">
        <f ca="1">Declaration!B55</f>
        <v>6) 已对贵公司供应链调查提供答复的相关供应商百分比是多少？ (*)</v>
      </c>
      <c r="B38" s="92"/>
      <c r="C38" s="92"/>
      <c r="D38" s="96"/>
      <c r="E38" s="20" t="s">
        <v>803</v>
      </c>
      <c r="F38" s="93"/>
    </row>
    <row r="39" spans="1:10" ht="26.25">
      <c r="A39" s="90" t="str">
        <f ca="1">Declaration!B56</f>
        <v>钽</v>
      </c>
      <c r="B39" s="272">
        <f>IF(AND($B$14="Yes",$B$19="Yes"),Declaration!D56,0)</f>
        <v>0</v>
      </c>
      <c r="C39" s="89" t="str">
        <f ca="1">IF(H39=1,J39,I39)</f>
        <v>填写</v>
      </c>
      <c r="D39" s="265" t="str">
        <f>IF(H39=1,"Click here to answer question 6 for Tantalum","")</f>
        <v/>
      </c>
      <c r="E39" s="20" t="s">
        <v>802</v>
      </c>
      <c r="F39" s="94">
        <f>F24</f>
        <v>0</v>
      </c>
      <c r="G39" s="70">
        <f>IF(B39=0,1,0)</f>
        <v>1</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6.25">
      <c r="A40" s="90" t="str">
        <f ca="1">Declaration!B57</f>
        <v>锡(*)</v>
      </c>
      <c r="B40" s="272">
        <f>IF(AND($B$15="Yes",$B$20="Yes"),Declaration!D57,0)</f>
        <v>1</v>
      </c>
      <c r="C40" s="89" t="str">
        <f ca="1">IF(H40=1,J40,I40)</f>
        <v>填写</v>
      </c>
      <c r="D40" s="265" t="str">
        <f>IF(H40=1,"Click here to answer question 6 for Tin","")</f>
        <v/>
      </c>
      <c r="E40" s="20" t="s">
        <v>802</v>
      </c>
      <c r="F40" s="94">
        <f>F25</f>
        <v>1</v>
      </c>
      <c r="G40" s="70">
        <f>IF(B40=0,1,0)</f>
        <v>0</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6.25">
      <c r="A41" s="90" t="str">
        <f ca="1">Declaration!B58</f>
        <v>金(*)</v>
      </c>
      <c r="B41" s="272">
        <f>IF(AND($B$16="Yes",$B$21="Yes"),Declaration!D58,0)</f>
        <v>1</v>
      </c>
      <c r="C41" s="89" t="str">
        <f ca="1">IF(H41=1,J41,I41)</f>
        <v>填写</v>
      </c>
      <c r="D41" s="265" t="str">
        <f>IF(H41=1,"Click here to answer question 6 for Gold","")</f>
        <v/>
      </c>
      <c r="E41" s="20" t="s">
        <v>802</v>
      </c>
      <c r="F41" s="94">
        <f>F26</f>
        <v>1</v>
      </c>
      <c r="G41" s="70">
        <f>IF(B41=0,1,0)</f>
        <v>0</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6.25">
      <c r="A42" s="90" t="str">
        <f ca="1">Declaration!B59</f>
        <v>钨</v>
      </c>
      <c r="B42" s="272">
        <f>IF(AND($B$17="Yes",$B$22="Yes"),Declaration!D59,0)</f>
        <v>0</v>
      </c>
      <c r="C42" s="89" t="str">
        <f ca="1">IF(H42=1,J42,I42)</f>
        <v>填写</v>
      </c>
      <c r="D42" s="265" t="str">
        <f>IF(H42=1,"Click here to answer question 6 for Tungsten","")</f>
        <v/>
      </c>
      <c r="E42" s="20" t="s">
        <v>802</v>
      </c>
      <c r="F42" s="94">
        <f>F27</f>
        <v>0</v>
      </c>
      <c r="G42" s="70">
        <f>IF(B42=0,1,0)</f>
        <v>1</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1">
      <c r="A43" s="89" t="str">
        <f ca="1">Declaration!B61</f>
        <v>7) 您是否识别出为贵公司供应链供应 3TG 的所有冶炼厂？ (*)</v>
      </c>
      <c r="B43" s="92"/>
      <c r="C43" s="92"/>
      <c r="D43" s="96"/>
      <c r="E43" s="20" t="s">
        <v>804</v>
      </c>
      <c r="F43" s="93"/>
    </row>
    <row r="44" spans="1:10" ht="51.75">
      <c r="A44" s="90" t="str">
        <f ca="1">Declaration!B62</f>
        <v>钽</v>
      </c>
      <c r="B44" s="89">
        <f>IF(AND($B$14="Yes",$B$19="Yes"),Declaration!D62,0)</f>
        <v>0</v>
      </c>
      <c r="C44" s="89" t="str">
        <f ca="1">IF(H44=1,J44,I44)</f>
        <v>填写</v>
      </c>
      <c r="D44" s="264" t="str">
        <f>IF(H44=1,"Click here to answer question 7 for Tantalum","")</f>
        <v/>
      </c>
      <c r="E44" s="20" t="s">
        <v>1298</v>
      </c>
      <c r="F44" s="94">
        <f>F24</f>
        <v>0</v>
      </c>
      <c r="G44" s="70">
        <f>IF(B44=0,1,0)</f>
        <v>1</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1.75">
      <c r="A45" s="90" t="str">
        <f ca="1">Declaration!B63</f>
        <v>锡(*)</v>
      </c>
      <c r="B45" s="89" t="str">
        <f>IF(AND($B$15="Yes",$B$20="Yes"),Declaration!D63,0)</f>
        <v>Yes</v>
      </c>
      <c r="C45" s="89" t="str">
        <f ca="1">IF(H45=1,J45,I45)</f>
        <v>填写</v>
      </c>
      <c r="D45" s="264" t="str">
        <f>IF(H45=1,"Click here to answer question 7 for Tin","")</f>
        <v/>
      </c>
      <c r="E45" s="20" t="s">
        <v>1298</v>
      </c>
      <c r="F45" s="94">
        <f>F25</f>
        <v>1</v>
      </c>
      <c r="G45" s="70">
        <f>IF(B45=0,1,0)</f>
        <v>0</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1.75">
      <c r="A46" s="90" t="str">
        <f ca="1">Declaration!B64</f>
        <v>金(*)</v>
      </c>
      <c r="B46" s="89" t="str">
        <f>IF(AND($B$16="Yes",$B$21="Yes"),Declaration!D64,0)</f>
        <v>Yes</v>
      </c>
      <c r="C46" s="89" t="str">
        <f ca="1">IF(H46=1,J46,I46)</f>
        <v>填写</v>
      </c>
      <c r="D46" s="264" t="str">
        <f>IF(H46=1,"Click here to answer question 7 for Gold","")</f>
        <v/>
      </c>
      <c r="E46" s="20" t="s">
        <v>1298</v>
      </c>
      <c r="F46" s="94">
        <f>F26</f>
        <v>1</v>
      </c>
      <c r="G46" s="70">
        <f>IF(B46=0,1,0)</f>
        <v>0</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1.75">
      <c r="A47" s="90" t="str">
        <f ca="1">Declaration!B65</f>
        <v>钨</v>
      </c>
      <c r="B47" s="89">
        <f>IF(AND($B$17="Yes",$B$22="Yes"),Declaration!D65,0)</f>
        <v>0</v>
      </c>
      <c r="C47" s="89" t="str">
        <f ca="1">IF(H47=1,J47,I47)</f>
        <v>填写</v>
      </c>
      <c r="D47" s="264" t="str">
        <f>IF(H47=1,"Click here to answer question 7 for Tungsten","")</f>
        <v/>
      </c>
      <c r="E47" s="20" t="s">
        <v>1298</v>
      </c>
      <c r="F47" s="94">
        <f>F27</f>
        <v>0</v>
      </c>
      <c r="G47" s="70">
        <f>IF(B47=0,1,0)</f>
        <v>1</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3.75">
      <c r="A48" s="89" t="str">
        <f ca="1">Declaration!B67</f>
        <v>8) 贵公司收到的所有适用冶炼厂信息是否已在此申报中报告？ (*)</v>
      </c>
      <c r="B48" s="92"/>
      <c r="C48" s="92"/>
      <c r="D48" s="96"/>
      <c r="E48" s="20" t="s">
        <v>805</v>
      </c>
      <c r="F48" s="93"/>
    </row>
    <row r="49" spans="1:10" ht="39">
      <c r="A49" s="90" t="str">
        <f ca="1">Declaration!B68</f>
        <v>钽</v>
      </c>
      <c r="B49" s="89">
        <f>IF(AND($B$14="Yes",$B$19="Yes"),Declaration!D68,0)</f>
        <v>0</v>
      </c>
      <c r="C49" s="89" t="str">
        <f ca="1">IF(H49=1,J49,I49)</f>
        <v>填写</v>
      </c>
      <c r="D49" s="265" t="str">
        <f>IF(H49=1,"Click here to answer question 8 for Tantalum","")</f>
        <v/>
      </c>
      <c r="E49" s="20" t="s">
        <v>803</v>
      </c>
      <c r="F49" s="94">
        <f>F24</f>
        <v>0</v>
      </c>
      <c r="G49" s="70">
        <f>IF(B49=0,1,0)</f>
        <v>1</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39">
      <c r="A50" s="90" t="str">
        <f ca="1">Declaration!B69</f>
        <v>锡(*)</v>
      </c>
      <c r="B50" s="89" t="str">
        <f>IF(AND($B$15="Yes",$B$20="Yes"),Declaration!D69,0)</f>
        <v>Yes</v>
      </c>
      <c r="C50" s="89" t="str">
        <f ca="1">IF(H50=1,J50,I50)</f>
        <v>填写</v>
      </c>
      <c r="D50" s="265" t="str">
        <f>IF(H50=1,"Click here to answer question 8 for Tin","")</f>
        <v/>
      </c>
      <c r="E50" s="20" t="s">
        <v>803</v>
      </c>
      <c r="F50" s="94">
        <f>F25</f>
        <v>1</v>
      </c>
      <c r="G50" s="70">
        <f>IF(B50=0,1,0)</f>
        <v>0</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39">
      <c r="A51" s="90" t="str">
        <f ca="1">Declaration!B70</f>
        <v>金(*)</v>
      </c>
      <c r="B51" s="89" t="str">
        <f>IF(AND($B$16="Yes",$B$21="Yes"),Declaration!D70,0)</f>
        <v>Yes</v>
      </c>
      <c r="C51" s="89" t="str">
        <f ca="1">IF(H51=1,J51,I51)</f>
        <v>填写</v>
      </c>
      <c r="D51" s="265" t="str">
        <f>IF(H51=1,"Click here to answer question 8 for Gold","")</f>
        <v/>
      </c>
      <c r="E51" s="20" t="s">
        <v>803</v>
      </c>
      <c r="F51" s="94">
        <f>F26</f>
        <v>1</v>
      </c>
      <c r="G51" s="70">
        <f>IF(B51=0,1,0)</f>
        <v>0</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39">
      <c r="A52" s="90" t="str">
        <f ca="1">Declaration!B71</f>
        <v>钨</v>
      </c>
      <c r="B52" s="89">
        <f>IF(AND($B$17="Yes",$B$22="Yes"),Declaration!D71,0)</f>
        <v>0</v>
      </c>
      <c r="C52" s="89" t="str">
        <f ca="1">IF(H52=1,J52,I52)</f>
        <v>填写</v>
      </c>
      <c r="D52" s="265" t="str">
        <f>IF(H52=1,"Click here to answer question 8 for Tungsten","")</f>
        <v/>
      </c>
      <c r="E52" s="20" t="s">
        <v>803</v>
      </c>
      <c r="F52" s="94">
        <f>F27</f>
        <v>0</v>
      </c>
      <c r="G52" s="70">
        <f>IF(B52=0,1,0)</f>
        <v>1</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5.5">
      <c r="A53" s="89" t="str">
        <f ca="1">Declaration!B74</f>
        <v>问题</v>
      </c>
      <c r="B53" s="92"/>
      <c r="C53" s="92"/>
      <c r="D53" s="96"/>
      <c r="E53" s="20" t="s">
        <v>441</v>
      </c>
      <c r="F53" s="93"/>
      <c r="G53" s="93"/>
      <c r="H53" s="93"/>
    </row>
    <row r="54" spans="1:10" ht="39">
      <c r="A54" s="89" t="str">
        <f ca="1">Declaration!B75</f>
        <v>A. 贵公司是否已制定负责任矿产采购政策？ (*)</v>
      </c>
      <c r="B54" s="89" t="str">
        <f>Declaration!D75</f>
        <v>Yes</v>
      </c>
      <c r="C54" s="89" t="str">
        <f t="shared" ref="C54:C60" ca="1" si="10">IF(H54=1,J54,I54)</f>
        <v>填写</v>
      </c>
      <c r="D54" s="95" t="str">
        <f>IF(H54=1,"Click here to answer question (A)","")</f>
        <v/>
      </c>
      <c r="E54" s="20" t="s">
        <v>1302</v>
      </c>
      <c r="F54" s="94">
        <f>IF(SUM(F$24:F$27)=0,0,1)</f>
        <v>1</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10"/>
        <v>填写</v>
      </c>
      <c r="D55" s="95" t="str">
        <f>IF(H55=1,"Click here to answer question (B)","")</f>
        <v/>
      </c>
      <c r="E55" s="20" t="s">
        <v>1302</v>
      </c>
      <c r="F55" s="94">
        <f t="shared" ref="F55" si="12">F$54</f>
        <v>1</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65" customHeight="1">
      <c r="A56" s="89" t="s">
        <v>5</v>
      </c>
      <c r="B56" s="89" t="str">
        <f>Declaration!G77</f>
        <v>Zhuhai Founder Tech.Hi-Density Electronic Co.,Ltd.</v>
      </c>
      <c r="C56" s="89" t="str">
        <f t="shared" ca="1" si="10"/>
        <v>填写</v>
      </c>
      <c r="D56" s="95" t="str">
        <f>IF(H56=1,"Click here to specify URL for question (B)","")</f>
        <v/>
      </c>
      <c r="E56" s="20"/>
      <c r="F56" s="94">
        <f>IF(AND(F55=1,B55="Yes"),1,0)</f>
        <v>1</v>
      </c>
      <c r="G56" s="70">
        <f>IF(LEN(B56)&gt;1,0,1)</f>
        <v>0</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39">
      <c r="A57" s="89" t="str">
        <f ca="1">Declaration!B79</f>
        <v>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1302</v>
      </c>
      <c r="F57" s="94">
        <f>F$54</f>
        <v>1</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89" t="str">
        <f ca="1">Declaration!B81</f>
        <v>D. 贵公司是否已实施负责任矿产采购的尽职调查措施？ (*)</v>
      </c>
      <c r="B58" s="89" t="str">
        <f>Declaration!D81</f>
        <v>Yes</v>
      </c>
      <c r="C58" s="89" t="str">
        <f t="shared" ca="1" si="10"/>
        <v>填写</v>
      </c>
      <c r="D58" s="95" t="str">
        <f>IF(H58=1,"Click here to answer question (D)","")</f>
        <v/>
      </c>
      <c r="E58" s="20" t="s">
        <v>1302</v>
      </c>
      <c r="F58" s="94">
        <f>F$54</f>
        <v>1</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39">
      <c r="A59" s="89" t="str">
        <f ca="1">Declaration!B83</f>
        <v>E. 贵公司是否开展了相关供应商的冲突矿产调查？ (*)</v>
      </c>
      <c r="B59" s="89" t="str">
        <f>Declaration!D83</f>
        <v>Yes</v>
      </c>
      <c r="C59" s="89" t="str">
        <f t="shared" ca="1" si="10"/>
        <v>填写</v>
      </c>
      <c r="D59" s="95" t="str">
        <f>IF(H59=1,"Click here to answer question (E)","")</f>
        <v/>
      </c>
      <c r="E59" s="20" t="s">
        <v>1302</v>
      </c>
      <c r="F59" s="94">
        <f>F$54</f>
        <v>1</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39">
      <c r="A60" s="89" t="str">
        <f ca="1">Declaration!B85</f>
        <v>F. 贵公司是否根据公司期望来审查供应商提交的尽职调查信息？ (*)</v>
      </c>
      <c r="B60" s="89" t="str">
        <f>Declaration!D85</f>
        <v>Yes</v>
      </c>
      <c r="C60" s="89" t="str">
        <f t="shared" ca="1" si="10"/>
        <v>填写</v>
      </c>
      <c r="D60" s="95" t="str">
        <f>IF(H60=1,"Click here to answer question (F)","")</f>
        <v/>
      </c>
      <c r="E60" s="20" t="s">
        <v>1302</v>
      </c>
      <c r="F60" s="94">
        <f>F$54</f>
        <v>1</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5" hidden="1">
      <c r="A61" s="89"/>
      <c r="B61" s="89"/>
      <c r="C61" s="89"/>
      <c r="D61" s="95"/>
      <c r="E61" s="20"/>
      <c r="F61" s="94"/>
      <c r="G61" s="70"/>
      <c r="H61" s="71"/>
      <c r="I61" s="147"/>
    </row>
    <row r="62" spans="1:10" ht="39">
      <c r="A62" s="89" t="str">
        <f ca="1">Declaration!B87</f>
        <v>G. 贵公司的验证程序是否包括纠正措施管理？ (*)</v>
      </c>
      <c r="B62" s="89" t="str">
        <f>Declaration!D87</f>
        <v>Yes</v>
      </c>
      <c r="C62" s="89" t="str">
        <f t="shared" ref="C62:C68" ca="1" si="13">IF(H62=1,J62,I62)</f>
        <v>填写</v>
      </c>
      <c r="D62" s="95" t="str">
        <f>IF(H62=1,"Click here to answer question (G)","")</f>
        <v/>
      </c>
      <c r="E62" s="20" t="s">
        <v>1302</v>
      </c>
      <c r="F62" s="94">
        <f>F$54</f>
        <v>1</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39">
      <c r="A63" s="89" t="str">
        <f ca="1">Declaration!B89</f>
        <v>H. 贵公司是否需要提交年度冲突矿产披露？ (*)</v>
      </c>
      <c r="B63" s="89" t="str">
        <f>Declaration!D89</f>
        <v>NO</v>
      </c>
      <c r="C63" s="89" t="str">
        <f t="shared" ca="1" si="13"/>
        <v>填写</v>
      </c>
      <c r="D63" s="95" t="str">
        <f>IF(H63=1,"Click here to answer question (H)","")</f>
        <v/>
      </c>
      <c r="E63" s="20" t="s">
        <v>1302</v>
      </c>
      <c r="F63" s="94">
        <f>F$54</f>
        <v>1</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39">
      <c r="A64" s="89" t="s">
        <v>1295</v>
      </c>
      <c r="B64" s="89" t="str">
        <f ca="1">IF(G64=1,"No products or item numbers listed","One or more product / item numbers have been provided")</f>
        <v>No products or item numbers listed</v>
      </c>
      <c r="C64" s="89" t="str">
        <f t="shared" ca="1" si="13"/>
        <v>填写</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39">
      <c r="A65" s="89" t="s">
        <v>15157</v>
      </c>
      <c r="B65" s="89"/>
      <c r="C65" s="89" t="str">
        <f t="shared" ca="1" si="13"/>
        <v>填写</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39">
      <c r="A66" s="89" t="s">
        <v>1851</v>
      </c>
      <c r="B66" s="89"/>
      <c r="C66" s="89" t="str">
        <f t="shared" ca="1" si="13"/>
        <v>填写</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39">
      <c r="A67" s="89" t="s">
        <v>1852</v>
      </c>
      <c r="B67" s="89"/>
      <c r="C67" s="89" t="str">
        <f t="shared" ca="1" si="13"/>
        <v>填写</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39">
      <c r="A68" s="89" t="s">
        <v>1853</v>
      </c>
      <c r="B68" s="89"/>
      <c r="C68" s="89" t="str">
        <f t="shared" ca="1" si="13"/>
        <v>填写</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A4:A69 C4:C69">
    <cfRule type="expression" dxfId="47" priority="347" stopIfTrue="1">
      <formula>$F4=0</formula>
    </cfRule>
    <cfRule type="expression" dxfId="46" priority="348" stopIfTrue="1">
      <formula>$H4=0</formula>
    </cfRule>
    <cfRule type="expression" dxfId="45" priority="349" stopIfTrue="1">
      <formula>$H4=1</formula>
    </cfRule>
  </conditionalFormatting>
  <conditionalFormatting sqref="A5:A13">
    <cfRule type="expression" dxfId="44" priority="49" stopIfTrue="1">
      <formula>$F5=0</formula>
    </cfRule>
    <cfRule type="expression" dxfId="43" priority="50" stopIfTrue="1">
      <formula>AND($F5=1,$G5=0)</formula>
    </cfRule>
    <cfRule type="expression" dxfId="42" priority="51" stopIfTrue="1">
      <formula>AND($F5&lt;&gt;0,$G5&lt;&gt;0)</formula>
    </cfRule>
  </conditionalFormatting>
  <conditionalFormatting sqref="A29:A32">
    <cfRule type="expression" dxfId="41" priority="2" stopIfTrue="1">
      <formula>$F29=0</formula>
    </cfRule>
    <cfRule type="expression" dxfId="40" priority="3" stopIfTrue="1">
      <formula>$H29=0</formula>
    </cfRule>
    <cfRule type="expression" dxfId="39" priority="4" stopIfTrue="1">
      <formula>$H29=1</formula>
    </cfRule>
  </conditionalFormatting>
  <conditionalFormatting sqref="B65:B69">
    <cfRule type="expression" dxfId="38" priority="1" stopIfTrue="1">
      <formula>IF(F65=0,TRUE)</formula>
    </cfRule>
  </conditionalFormatting>
  <conditionalFormatting sqref="D56">
    <cfRule type="expression" dxfId="37"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92" t="str">
        <f ca="1">OFFSET(L!$C$1,MATCH("Product List"&amp;ADDRESS(ROW(),COLUMN(),4),L!$A:$A,0)-1,SL,,)</f>
        <v xml:space="preserve">如果“申报”工作表上选择的报告层面为“产品（或产品列表）”，才需要填写此项。 </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894</v>
      </c>
      <c r="C4" s="391"/>
      <c r="D4" s="391"/>
      <c r="E4" s="24"/>
      <c r="F4"/>
    </row>
    <row r="5" spans="1:6" s="21" customFormat="1" ht="15.75">
      <c r="A5" s="131"/>
      <c r="B5" s="132" t="str">
        <f ca="1">OFFSET(L!$C$1,MATCH("Product List"&amp;ADDRESS(ROW(),COLUMN(),4),L!$A:$A,0)-1,SL,,)</f>
        <v>制造商的产品序号 (*)</v>
      </c>
      <c r="C5" s="132" t="str">
        <f ca="1">OFFSET(L!$C$1,MATCH("Product List"&amp;ADDRESS(ROW(),COLUMN(),4),L!$A:$A,0)-1,SL,,)</f>
        <v>制造商的产品名称</v>
      </c>
      <c r="D5" s="72" t="str">
        <f ca="1">OFFSET(L!$C$1,MATCH("Product List"&amp;ADDRESS(ROW(),COLUMN(),4),L!$A:$A,0)-1,SL,,)</f>
        <v>注释</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4" t="str">
        <f ca="1">OFFSET(L!$C$1,MATCH("General"&amp;"Cpy",L!$A:$A,0)-1,SL,,)</f>
        <v>© 2023 Responsible Minerals Initiative。保留所有权利。</v>
      </c>
      <c r="C2006" s="394"/>
      <c r="D2006" s="394"/>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8"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25.5">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5:J639">
    <cfRule type="cellIs" dxfId="3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84.75">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5">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30">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28.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16.7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48.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3">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10">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05">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94.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75.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84.75">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1.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28.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42">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71">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56.75">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27.75">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78.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42.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71">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42.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14">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28.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42">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56.75">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28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70.7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199.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54">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40.5">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30">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0">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42.75">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28.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42.75">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42.75">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28.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71.2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zhangminjuan(张敏娟)</cp:lastModifiedBy>
  <cp:lastPrinted>2015-04-21T20:47:43Z</cp:lastPrinted>
  <dcterms:created xsi:type="dcterms:W3CDTF">2010-06-21T21:00:23Z</dcterms:created>
  <dcterms:modified xsi:type="dcterms:W3CDTF">2023-05-09T05:54:31Z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